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2026 CIR Update/Interrogatories/1-Staff-05/"/>
    </mc:Choice>
  </mc:AlternateContent>
  <xr:revisionPtr revIDLastSave="0" documentId="13_ncr:1_{90608F42-6EB8-4C33-B10C-0B282AA111BA}" xr6:coauthVersionLast="47" xr6:coauthVersionMax="47" xr10:uidLastSave="{00000000-0000-0000-0000-000000000000}"/>
  <bookViews>
    <workbookView xWindow="-120" yWindow="-120" windowWidth="29040" windowHeight="15720" xr2:uid="{895A1423-92CC-4615-9B1C-156C477536DF}"/>
  </bookViews>
  <sheets>
    <sheet name="1-Staff-5" sheetId="1" r:id="rId1"/>
  </sheets>
  <definedNames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_LU">#REF!</definedName>
    <definedName name="A_RES">#REF!</definedName>
    <definedName name="A_SL">#REF!</definedName>
    <definedName name="A_WH">#REF!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zad" hidden="1">{#N/A,#N/A,FALSE,"Aging Summary";#N/A,#N/A,FALSE,"Ratio Analysis";#N/A,#N/A,FALSE,"Test 120 Day Accts";#N/A,#N/A,FALSE,"Tickmarks"}</definedName>
    <definedName name="bb" hidden="1">#REF!</definedName>
    <definedName name="BUTTONSRange">#REF!</definedName>
    <definedName name="bvvbnvbn" hidden="1">{#N/A,#N/A,FALSE,"Aging Summary";#N/A,#N/A,FALSE,"Ratio Analysis";#N/A,#N/A,FALSE,"Test 120 Day Accts";#N/A,#N/A,FALSE,"Tickmarks"}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car">#REF!</definedName>
    <definedName name="contactf">#REF!</definedName>
    <definedName name="COS_RES_CUSTOMERS">#REF!</definedName>
    <definedName name="COS_RES_KWH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ata">#REF!</definedName>
    <definedName name="Data_Essbase">#REF!</definedName>
    <definedName name="Data_HR">#REF!</definedName>
    <definedName name="data1">#REF!</definedName>
    <definedName name="Data2007">#REF!</definedName>
    <definedName name="Data3620">#REF!</definedName>
    <definedName name="DataRC">#REF!</definedName>
    <definedName name="Dates">#REF!</definedName>
    <definedName name="dd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PW">#REF!</definedName>
    <definedName name="dpwnew">#REF!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FundData2012">#REF!</definedName>
    <definedName name="FundData2013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ello">#REF!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istdate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mpactcheck">#REF!</definedName>
    <definedName name="Incr2000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hl" hidden="1">#REF!</definedName>
    <definedName name="LIMIT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MofF">#REF!</definedName>
    <definedName name="Monthly">#REF!</definedName>
    <definedName name="n" hidden="1">{#N/A,#N/A,FALSE,"Aging Summary";#N/A,#N/A,FALSE,"Ratio Analysis";#N/A,#N/A,FALSE,"Test 120 Day Accts";#N/A,#N/A,FALSE,"Tickmarks"}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>#REF!</definedName>
    <definedName name="print_end">#REF!</definedName>
    <definedName name="q" hidden="1">#REF!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base">#REF!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S_Customers">#REF!</definedName>
    <definedName name="RES_KWH">#REF!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SVA_PPVA">#REF!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ALBENF">#REF!</definedName>
    <definedName name="salreg">#REF!</definedName>
    <definedName name="SALREGF">#REF!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corecard">#REF!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urtax">#REF!</definedName>
    <definedName name="TEMPA">#REF!</definedName>
    <definedName name="test1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e" hidden="1">#REF!</definedName>
    <definedName name="tretert" hidden="1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tility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eekly">#REF!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">#REF!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#REF!</definedName>
    <definedName name="ytrytry" hidden="1">{#N/A,#N/A,FALSE,"Aging Summary";#N/A,#N/A,FALSE,"Ratio Analysis";#N/A,#N/A,FALSE,"Test 120 Day Accts";#N/A,#N/A,FALSE,"Tickmarks"}</definedName>
    <definedName name="yts">#REF!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K23" i="1"/>
  <c r="J23" i="1"/>
  <c r="J22" i="1"/>
  <c r="J21" i="1"/>
  <c r="H19" i="1"/>
  <c r="G19" i="1"/>
  <c r="E19" i="1"/>
  <c r="D19" i="1"/>
  <c r="K18" i="1"/>
  <c r="J18" i="1"/>
  <c r="K16" i="1"/>
  <c r="J16" i="1"/>
  <c r="K15" i="1"/>
  <c r="K17" i="1" s="1"/>
  <c r="K19" i="1" s="1"/>
  <c r="J15" i="1"/>
  <c r="J17" i="1" s="1"/>
  <c r="J19" i="1" s="1"/>
  <c r="K13" i="1"/>
  <c r="J13" i="1"/>
  <c r="K12" i="1"/>
  <c r="J12" i="1"/>
  <c r="K10" i="1"/>
  <c r="K11" i="1" s="1"/>
  <c r="K14" i="1" s="1"/>
  <c r="K20" i="1" s="1"/>
  <c r="J10" i="1"/>
  <c r="J11" i="1" s="1"/>
  <c r="J14" i="1" s="1"/>
  <c r="J20" i="1" s="1"/>
  <c r="H9" i="1"/>
  <c r="H11" i="1" s="1"/>
  <c r="H14" i="1" s="1"/>
  <c r="H20" i="1" s="1"/>
  <c r="G9" i="1"/>
  <c r="G11" i="1" s="1"/>
  <c r="G14" i="1" s="1"/>
  <c r="G20" i="1" s="1"/>
  <c r="E9" i="1"/>
  <c r="E11" i="1" s="1"/>
  <c r="E14" i="1" s="1"/>
  <c r="E20" i="1" s="1"/>
  <c r="D9" i="1"/>
  <c r="D11" i="1" s="1"/>
  <c r="D14" i="1" s="1"/>
  <c r="D20" i="1" s="1"/>
  <c r="K8" i="1"/>
  <c r="J8" i="1"/>
  <c r="K7" i="1"/>
  <c r="J7" i="1"/>
  <c r="K6" i="1"/>
  <c r="J6" i="1"/>
  <c r="K5" i="1"/>
  <c r="K9" i="1" s="1"/>
  <c r="J5" i="1"/>
  <c r="J9" i="1" s="1"/>
  <c r="H21" i="1" l="1"/>
  <c r="H22" i="1" s="1"/>
  <c r="K21" i="1"/>
  <c r="E21" i="1"/>
  <c r="E22" i="1" s="1"/>
  <c r="E24" i="1" s="1"/>
  <c r="H24" i="1" l="1"/>
  <c r="K22" i="1"/>
  <c r="K24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<sst xmlns="http://schemas.openxmlformats.org/spreadsheetml/2006/main" count="34" uniqueCount="30">
  <si>
    <t>Line</t>
  </si>
  <si>
    <t>Return on Equity</t>
  </si>
  <si>
    <t>Total Capital Related Revenue Requirement</t>
  </si>
  <si>
    <t>Less Incremental Working Capital Related Revenue Requirement</t>
  </si>
  <si>
    <t>Total Capital Related Revenue Requirement (including working capital adjustment)</t>
  </si>
  <si>
    <t>Less Incremental X Factor on Capital (0.3%)</t>
  </si>
  <si>
    <t>Less Prior Year X Factor on Capital</t>
  </si>
  <si>
    <t>Total Capital Related Revenue Requirement (including working capital and Incremental X Factor on Capital)</t>
  </si>
  <si>
    <t>OM&amp;A</t>
  </si>
  <si>
    <t>Add: Incremental OM&amp;A due to growth</t>
  </si>
  <si>
    <t>Total OM&amp;A</t>
  </si>
  <si>
    <t>Revenue offset</t>
  </si>
  <si>
    <t>Non-capital Related Revenue Requirement (OM&amp;A and Revenue Offset)</t>
  </si>
  <si>
    <t>Total Revenue Requirement</t>
  </si>
  <si>
    <t>Increase in Revenue Requirement</t>
  </si>
  <si>
    <t>Increase in Revenue Requirement as a percentage of Previous Year Total Revenue Requirement</t>
  </si>
  <si>
    <t>Inflation back-off</t>
  </si>
  <si>
    <t>Revenue Growth Factor</t>
  </si>
  <si>
    <t>DRO Version</t>
  </si>
  <si>
    <t>2026 CIR Update Version</t>
  </si>
  <si>
    <t>Change</t>
  </si>
  <si>
    <t>Comments</t>
  </si>
  <si>
    <t>Payment-in-Lieu of Taxes (PILs)</t>
  </si>
  <si>
    <t>Deemed Interest Expense</t>
  </si>
  <si>
    <t>Depreciation and Amortization</t>
  </si>
  <si>
    <t>Change in short-term debt rate from 5.04% to 3.91%.</t>
  </si>
  <si>
    <t>Change in ROE from 9.25% to 9.00%.</t>
  </si>
  <si>
    <t>Consequential impact due to change in ROE.</t>
  </si>
  <si>
    <t>2025
($ million)</t>
  </si>
  <si>
    <t>2026
($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</si>
</sst>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,,_-;\-\ #,##0.0,,_-;_-* &quot;-&quot;_-;_-@_-"/>
    <numFmt numFmtId="165" formatCode="_-* #,##0.0_-;\-* #,##0.0_-;_-* &quot;-&quot;?_-;_-@_-"/>
    <numFmt numFmtId="167" formatCode="_-* #,##0.0_-;\-* #,##0.0_-;_-* &quot;-&quot;??_-;_-@_-"/>
    <numFmt numFmtId="168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ptos Narrow"/>
      <family val="2"/>
      <scheme val="minor"/>
    </font>
    <font>
      <b/>
      <sz val="11"/>
      <name val="Times New Roman"/>
      <family val="1"/>
    </font>
    <font>
      <sz val="12"/>
      <name val="Aptos Narrow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0" applyNumberFormat="1"/>
    <xf numFmtId="0" fontId="5" fillId="0" borderId="0" xfId="0" applyFont="1"/>
    <xf numFmtId="165" fontId="0" fillId="0" borderId="0" xfId="0" applyNumberFormat="1"/>
    <xf numFmtId="0" fontId="4" fillId="0" borderId="1" xfId="0" applyFont="1" applyBorder="1" applyAlignment="1">
      <alignment horizontal="right" vertical="center" wrapText="1"/>
    </xf>
    <xf numFmtId="10" fontId="4" fillId="0" borderId="1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0" fontId="0" fillId="0" borderId="0" xfId="1" applyNumberFormat="1" applyFont="1"/>
    <xf numFmtId="164" fontId="4" fillId="0" borderId="1" xfId="0" applyNumberFormat="1" applyFont="1" applyBorder="1" applyAlignment="1">
      <alignment horizontal="left" vertical="center" wrapText="1" shrinkToFit="1"/>
    </xf>
    <xf numFmtId="164" fontId="2" fillId="0" borderId="1" xfId="0" applyNumberFormat="1" applyFont="1" applyBorder="1" applyAlignment="1">
      <alignment horizontal="left" vertical="center" wrapText="1" shrinkToFit="1"/>
    </xf>
    <xf numFmtId="10" fontId="4" fillId="0" borderId="1" xfId="1" applyNumberFormat="1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4" fillId="0" borderId="1" xfId="2" applyNumberFormat="1" applyFont="1" applyBorder="1" applyAlignment="1">
      <alignment horizontal="right" vertical="center" shrinkToFit="1"/>
    </xf>
    <xf numFmtId="168" fontId="4" fillId="0" borderId="1" xfId="0" applyNumberFormat="1" applyFont="1" applyBorder="1" applyAlignment="1">
      <alignment horizontal="right" vertical="center" shrinkToFit="1"/>
    </xf>
    <xf numFmtId="168" fontId="2" fillId="0" borderId="1" xfId="0" applyNumberFormat="1" applyFont="1" applyBorder="1" applyAlignment="1">
      <alignment horizontal="right" vertical="center" shrinkToFit="1"/>
    </xf>
    <xf numFmtId="168" fontId="0" fillId="0" borderId="0" xfId="0" applyNumberFormat="1"/>
    <xf numFmtId="168" fontId="4" fillId="0" borderId="1" xfId="1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righ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A442-EAFE-4915-9892-3A0A9DDA9BA1}">
  <sheetPr>
    <pageSetUpPr fitToPage="1"/>
  </sheetPr>
  <dimension ref="B3:L32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RowHeight="12.75" x14ac:dyDescent="0.2"/>
  <cols>
    <col min="3" max="3" width="39.7109375" customWidth="1"/>
    <col min="4" max="5" width="11.28515625" customWidth="1"/>
    <col min="6" max="6" width="2.28515625" customWidth="1"/>
    <col min="7" max="8" width="12.28515625" bestFit="1" customWidth="1"/>
    <col min="9" max="9" width="1.85546875" customWidth="1"/>
    <col min="10" max="10" width="10.28515625" customWidth="1"/>
    <col min="11" max="11" width="12.140625" customWidth="1"/>
    <col min="12" max="12" width="35.140625" customWidth="1"/>
  </cols>
  <sheetData>
    <row r="3" spans="2:12" x14ac:dyDescent="0.2">
      <c r="D3" s="6" t="s">
        <v>18</v>
      </c>
      <c r="G3" s="6" t="s">
        <v>19</v>
      </c>
      <c r="J3" s="6" t="s">
        <v>20</v>
      </c>
    </row>
    <row r="4" spans="2:12" ht="42.75" x14ac:dyDescent="0.2">
      <c r="B4" s="20" t="s">
        <v>0</v>
      </c>
      <c r="C4" s="20"/>
      <c r="D4" s="21" t="s">
        <v>28</v>
      </c>
      <c r="E4" s="21" t="s">
        <v>29</v>
      </c>
      <c r="G4" s="21" t="s">
        <v>28</v>
      </c>
      <c r="H4" s="21" t="s">
        <v>29</v>
      </c>
      <c r="J4" s="21" t="s">
        <v>28</v>
      </c>
      <c r="K4" s="21" t="s">
        <v>29</v>
      </c>
      <c r="L4" s="21" t="s">
        <v>21</v>
      </c>
    </row>
    <row r="5" spans="2:12" ht="31.5" x14ac:dyDescent="0.2">
      <c r="B5" s="2">
        <v>1</v>
      </c>
      <c r="C5" s="3" t="s">
        <v>23</v>
      </c>
      <c r="D5" s="22">
        <v>137.8098600724382</v>
      </c>
      <c r="E5" s="22">
        <v>145.77619071524566</v>
      </c>
      <c r="G5" s="22">
        <v>137.8098600724382</v>
      </c>
      <c r="H5" s="22">
        <v>142.96505795413657</v>
      </c>
      <c r="J5" s="23">
        <f t="shared" ref="J5:K8" si="0">G5-D5</f>
        <v>0</v>
      </c>
      <c r="K5" s="23">
        <f t="shared" si="0"/>
        <v>-2.8111327611090928</v>
      </c>
      <c r="L5" s="16" t="s">
        <v>25</v>
      </c>
    </row>
    <row r="6" spans="2:12" ht="31.5" x14ac:dyDescent="0.2">
      <c r="B6" s="2">
        <f t="shared" ref="B6:B24" si="1">B5+1</f>
        <v>2</v>
      </c>
      <c r="C6" s="3" t="s">
        <v>1</v>
      </c>
      <c r="D6" s="22">
        <v>217.53960719933877</v>
      </c>
      <c r="E6" s="22">
        <v>230.1148499137966</v>
      </c>
      <c r="G6" s="22">
        <v>217.53960719933877</v>
      </c>
      <c r="H6" s="22">
        <v>223.89552964585613</v>
      </c>
      <c r="J6" s="23">
        <f t="shared" si="0"/>
        <v>0</v>
      </c>
      <c r="K6" s="23">
        <f t="shared" si="0"/>
        <v>-6.2193202679404749</v>
      </c>
      <c r="L6" s="16" t="s">
        <v>26</v>
      </c>
    </row>
    <row r="7" spans="2:12" ht="15.75" x14ac:dyDescent="0.2">
      <c r="B7" s="2">
        <f t="shared" si="1"/>
        <v>3</v>
      </c>
      <c r="C7" s="3" t="s">
        <v>24</v>
      </c>
      <c r="D7" s="22">
        <v>286.2557668822559</v>
      </c>
      <c r="E7" s="22">
        <v>297.92823967681738</v>
      </c>
      <c r="G7" s="22">
        <v>286.2557668822559</v>
      </c>
      <c r="H7" s="22">
        <v>297.92823967681738</v>
      </c>
      <c r="J7" s="23">
        <f t="shared" si="0"/>
        <v>0</v>
      </c>
      <c r="K7" s="23">
        <f t="shared" si="0"/>
        <v>0</v>
      </c>
      <c r="L7" s="16"/>
    </row>
    <row r="8" spans="2:12" ht="31.5" x14ac:dyDescent="0.2">
      <c r="B8" s="2">
        <f t="shared" si="1"/>
        <v>4</v>
      </c>
      <c r="C8" s="3" t="s">
        <v>22</v>
      </c>
      <c r="D8" s="22">
        <v>28.081785</v>
      </c>
      <c r="E8" s="22">
        <v>31.478140420918429</v>
      </c>
      <c r="G8" s="22">
        <v>28.081785</v>
      </c>
      <c r="H8" s="22">
        <v>29.23580046036847</v>
      </c>
      <c r="J8" s="23">
        <f t="shared" si="0"/>
        <v>0</v>
      </c>
      <c r="K8" s="23">
        <f t="shared" si="0"/>
        <v>-2.242339960549959</v>
      </c>
      <c r="L8" s="16" t="s">
        <v>27</v>
      </c>
    </row>
    <row r="9" spans="2:12" ht="31.5" x14ac:dyDescent="0.2">
      <c r="B9" s="1">
        <f t="shared" si="1"/>
        <v>5</v>
      </c>
      <c r="C9" s="4" t="s">
        <v>2</v>
      </c>
      <c r="D9" s="24">
        <f>SUM(D5:D8)</f>
        <v>669.68701915403278</v>
      </c>
      <c r="E9" s="24">
        <f t="shared" ref="E9" si="2">SUM(E5:E8)</f>
        <v>705.297420726778</v>
      </c>
      <c r="F9" s="25"/>
      <c r="G9" s="24">
        <f>SUM(G5:G8)</f>
        <v>669.68701915403278</v>
      </c>
      <c r="H9" s="24">
        <f t="shared" ref="H9" si="3">SUM(H5:H8)</f>
        <v>694.02462773717855</v>
      </c>
      <c r="J9" s="24">
        <f>SUM(J5:J8)</f>
        <v>0</v>
      </c>
      <c r="K9" s="24">
        <f t="shared" ref="K9" si="4">SUM(K5:K8)</f>
        <v>-11.272792989599527</v>
      </c>
      <c r="L9" s="17"/>
    </row>
    <row r="10" spans="2:12" ht="31.5" x14ac:dyDescent="0.2">
      <c r="B10" s="2">
        <f t="shared" si="1"/>
        <v>6</v>
      </c>
      <c r="C10" s="3" t="s">
        <v>3</v>
      </c>
      <c r="D10" s="22"/>
      <c r="E10" s="22">
        <v>-0.47280647841644285</v>
      </c>
      <c r="G10" s="22"/>
      <c r="H10" s="22">
        <v>-0.4611910026512146</v>
      </c>
      <c r="J10" s="23">
        <f>G10-D10</f>
        <v>0</v>
      </c>
      <c r="K10" s="23">
        <f>H10-E10</f>
        <v>1.1615475765228256E-2</v>
      </c>
      <c r="L10" s="16"/>
    </row>
    <row r="11" spans="2:12" ht="47.25" x14ac:dyDescent="0.2">
      <c r="B11" s="1">
        <f t="shared" si="1"/>
        <v>7</v>
      </c>
      <c r="C11" s="4" t="s">
        <v>4</v>
      </c>
      <c r="D11" s="24">
        <f>D10+D9</f>
        <v>669.68701915403278</v>
      </c>
      <c r="E11" s="24">
        <f t="shared" ref="E11" si="5">E10+E9</f>
        <v>704.82461424836151</v>
      </c>
      <c r="F11" s="25"/>
      <c r="G11" s="24">
        <f>G10+G9</f>
        <v>669.68701915403278</v>
      </c>
      <c r="H11" s="24">
        <f t="shared" ref="H11" si="6">H10+H9</f>
        <v>693.56343673452739</v>
      </c>
      <c r="J11" s="24">
        <f>J10+J9</f>
        <v>0</v>
      </c>
      <c r="K11" s="24">
        <f t="shared" ref="K11" si="7">K10+K9</f>
        <v>-11.261177513834298</v>
      </c>
      <c r="L11" s="17"/>
    </row>
    <row r="12" spans="2:12" ht="31.5" x14ac:dyDescent="0.2">
      <c r="B12" s="2">
        <f t="shared" si="1"/>
        <v>8</v>
      </c>
      <c r="C12" s="3" t="s">
        <v>5</v>
      </c>
      <c r="D12" s="22"/>
      <c r="E12" s="22">
        <v>-2.1144738427450842</v>
      </c>
      <c r="G12" s="22"/>
      <c r="H12" s="22">
        <v>-2.0806903102035825</v>
      </c>
      <c r="J12" s="23">
        <f>G12-D12</f>
        <v>0</v>
      </c>
      <c r="K12" s="23">
        <f>H12-E12</f>
        <v>3.3783532541501682E-2</v>
      </c>
      <c r="L12" s="16"/>
    </row>
    <row r="13" spans="2:12" ht="15.75" x14ac:dyDescent="0.2">
      <c r="B13" s="2">
        <f t="shared" si="1"/>
        <v>9</v>
      </c>
      <c r="C13" s="3" t="s">
        <v>6</v>
      </c>
      <c r="D13" s="22"/>
      <c r="E13" s="22"/>
      <c r="G13" s="22"/>
      <c r="H13" s="22"/>
      <c r="J13" s="23">
        <f>G13-D13</f>
        <v>0</v>
      </c>
      <c r="K13" s="23">
        <f>H13-E13</f>
        <v>0</v>
      </c>
      <c r="L13" s="16"/>
    </row>
    <row r="14" spans="2:12" ht="47.25" x14ac:dyDescent="0.2">
      <c r="B14" s="1">
        <f t="shared" si="1"/>
        <v>10</v>
      </c>
      <c r="C14" s="4" t="s">
        <v>7</v>
      </c>
      <c r="D14" s="24">
        <f t="shared" ref="D14:H14" si="8">SUM(D11,D12:D13)</f>
        <v>669.68701915403278</v>
      </c>
      <c r="E14" s="24">
        <f t="shared" si="8"/>
        <v>702.71014040561647</v>
      </c>
      <c r="F14" s="25"/>
      <c r="G14" s="24">
        <f t="shared" si="8"/>
        <v>669.68701915403278</v>
      </c>
      <c r="H14" s="24">
        <f t="shared" si="8"/>
        <v>691.48274642432375</v>
      </c>
      <c r="J14" s="24">
        <f t="shared" ref="J14:K14" si="9">SUM(J11,J12:J13)</f>
        <v>0</v>
      </c>
      <c r="K14" s="24">
        <f t="shared" si="9"/>
        <v>-11.227393981292796</v>
      </c>
      <c r="L14" s="17"/>
    </row>
    <row r="15" spans="2:12" ht="15.75" x14ac:dyDescent="0.2">
      <c r="B15" s="2">
        <f t="shared" si="1"/>
        <v>11</v>
      </c>
      <c r="C15" s="3" t="s">
        <v>8</v>
      </c>
      <c r="D15" s="22">
        <v>323.48329999999999</v>
      </c>
      <c r="E15" s="22">
        <v>323.48329999999999</v>
      </c>
      <c r="G15" s="22">
        <v>323.48329999999999</v>
      </c>
      <c r="H15" s="22">
        <v>323.48329999999999</v>
      </c>
      <c r="J15" s="23">
        <f>G15-D15</f>
        <v>0</v>
      </c>
      <c r="K15" s="23">
        <f>H15-E15</f>
        <v>0</v>
      </c>
      <c r="L15" s="16"/>
    </row>
    <row r="16" spans="2:12" ht="15.75" x14ac:dyDescent="0.2">
      <c r="B16" s="2">
        <f t="shared" si="1"/>
        <v>12</v>
      </c>
      <c r="C16" s="3" t="s">
        <v>9</v>
      </c>
      <c r="D16" s="22">
        <v>0</v>
      </c>
      <c r="E16" s="22">
        <v>7.7959475300000003</v>
      </c>
      <c r="G16" s="22">
        <v>0</v>
      </c>
      <c r="H16" s="22">
        <v>7.7959475300000003</v>
      </c>
      <c r="J16" s="23">
        <f>G16-D16</f>
        <v>0</v>
      </c>
      <c r="K16" s="23">
        <f>H16-E16</f>
        <v>0</v>
      </c>
      <c r="L16" s="16"/>
    </row>
    <row r="17" spans="2:12" ht="15.75" x14ac:dyDescent="0.2">
      <c r="B17" s="2">
        <f t="shared" si="1"/>
        <v>13</v>
      </c>
      <c r="C17" s="3" t="s">
        <v>10</v>
      </c>
      <c r="D17" s="22">
        <v>323.48329999999999</v>
      </c>
      <c r="E17" s="22">
        <v>331.27924752999996</v>
      </c>
      <c r="F17" s="5"/>
      <c r="G17" s="22">
        <v>323.48329999999999</v>
      </c>
      <c r="H17" s="22">
        <v>331.27924752999996</v>
      </c>
      <c r="J17" s="23">
        <f>SUM(J15:J16)</f>
        <v>0</v>
      </c>
      <c r="K17" s="23">
        <f>SUM(K15:K16)</f>
        <v>0</v>
      </c>
      <c r="L17" s="16"/>
    </row>
    <row r="18" spans="2:12" ht="15.75" x14ac:dyDescent="0.2">
      <c r="B18" s="2">
        <f t="shared" si="1"/>
        <v>14</v>
      </c>
      <c r="C18" s="3" t="s">
        <v>11</v>
      </c>
      <c r="D18" s="22">
        <v>-48.232127982074296</v>
      </c>
      <c r="E18" s="22">
        <v>-49.196770541715786</v>
      </c>
      <c r="F18" s="7"/>
      <c r="G18" s="22">
        <v>-48.232127982074296</v>
      </c>
      <c r="H18" s="22">
        <v>-49.196770541715786</v>
      </c>
      <c r="J18" s="23">
        <f>G18-D18</f>
        <v>0</v>
      </c>
      <c r="K18" s="23">
        <f>H18-E18</f>
        <v>0</v>
      </c>
      <c r="L18" s="16"/>
    </row>
    <row r="19" spans="2:12" ht="47.25" x14ac:dyDescent="0.2">
      <c r="B19" s="1">
        <f t="shared" si="1"/>
        <v>15</v>
      </c>
      <c r="C19" s="4" t="s">
        <v>12</v>
      </c>
      <c r="D19" s="24">
        <f>SUM(D17:D18)</f>
        <v>275.25117201792568</v>
      </c>
      <c r="E19" s="24">
        <f t="shared" ref="E19:H19" si="10">SUM(E17:E18)</f>
        <v>282.08247698828416</v>
      </c>
      <c r="F19" s="25"/>
      <c r="G19" s="24">
        <f t="shared" si="10"/>
        <v>275.25117201792568</v>
      </c>
      <c r="H19" s="24">
        <f t="shared" si="10"/>
        <v>282.08247698828416</v>
      </c>
      <c r="I19" s="25"/>
      <c r="J19" s="24">
        <f>SUM(J17:J18)</f>
        <v>0</v>
      </c>
      <c r="K19" s="24">
        <f t="shared" ref="K19" si="11">SUM(K17:K18)</f>
        <v>0</v>
      </c>
      <c r="L19" s="17"/>
    </row>
    <row r="20" spans="2:12" ht="15.75" x14ac:dyDescent="0.2">
      <c r="B20" s="1">
        <f t="shared" si="1"/>
        <v>16</v>
      </c>
      <c r="C20" s="4" t="s">
        <v>13</v>
      </c>
      <c r="D20" s="24">
        <f>SUM(D14,D19:D19)</f>
        <v>944.93819117195847</v>
      </c>
      <c r="E20" s="24">
        <f>SUM(E14,E19:E19)</f>
        <v>984.79261739390063</v>
      </c>
      <c r="F20" s="24"/>
      <c r="G20" s="24">
        <f>SUM(G14,G19:G19)</f>
        <v>944.93819117195847</v>
      </c>
      <c r="H20" s="24">
        <f>SUM(H14,H19:H19)</f>
        <v>973.56522341260791</v>
      </c>
      <c r="J20" s="24">
        <f>SUM(J14,J19:J19)</f>
        <v>0</v>
      </c>
      <c r="K20" s="24">
        <f>SUM(K14,K19:K19)</f>
        <v>-11.227393981292796</v>
      </c>
      <c r="L20" s="17"/>
    </row>
    <row r="21" spans="2:12" ht="15.75" x14ac:dyDescent="0.2">
      <c r="B21" s="2">
        <f t="shared" si="1"/>
        <v>17</v>
      </c>
      <c r="C21" s="3" t="s">
        <v>14</v>
      </c>
      <c r="D21" s="22"/>
      <c r="E21" s="22">
        <f>E20-D20</f>
        <v>39.854426221942163</v>
      </c>
      <c r="F21" s="5"/>
      <c r="G21" s="22"/>
      <c r="H21" s="22">
        <f>H20-G20</f>
        <v>28.627032240649442</v>
      </c>
      <c r="J21" s="23">
        <f t="shared" ref="J21:J24" si="12">G21-D21</f>
        <v>0</v>
      </c>
      <c r="K21" s="23">
        <f>K20-J20</f>
        <v>-11.227393981292796</v>
      </c>
      <c r="L21" s="16"/>
    </row>
    <row r="22" spans="2:12" ht="47.25" x14ac:dyDescent="0.2">
      <c r="B22" s="2">
        <f t="shared" si="1"/>
        <v>18</v>
      </c>
      <c r="C22" s="3" t="s">
        <v>15</v>
      </c>
      <c r="D22" s="8"/>
      <c r="E22" s="9">
        <f>E21/D20</f>
        <v>4.2176754621921629E-2</v>
      </c>
      <c r="G22" s="8"/>
      <c r="H22" s="9">
        <f>H21/G20</f>
        <v>3.0295137299027778E-2</v>
      </c>
      <c r="J22" s="23">
        <f t="shared" si="12"/>
        <v>0</v>
      </c>
      <c r="K22" s="26">
        <f>H22-E22</f>
        <v>-1.1881617322893851E-2</v>
      </c>
      <c r="L22" s="18"/>
    </row>
    <row r="23" spans="2:12" ht="15.75" x14ac:dyDescent="0.2">
      <c r="B23" s="2">
        <f t="shared" si="1"/>
        <v>19</v>
      </c>
      <c r="C23" s="3" t="s">
        <v>16</v>
      </c>
      <c r="D23" s="8"/>
      <c r="E23" s="9">
        <v>-0.02</v>
      </c>
      <c r="G23" s="8"/>
      <c r="H23" s="9">
        <v>-0.02</v>
      </c>
      <c r="J23" s="23">
        <f t="shared" si="12"/>
        <v>0</v>
      </c>
      <c r="K23" s="26">
        <f>H23-E23</f>
        <v>0</v>
      </c>
      <c r="L23" s="18"/>
    </row>
    <row r="24" spans="2:12" ht="15.75" x14ac:dyDescent="0.2">
      <c r="B24" s="1">
        <f t="shared" si="1"/>
        <v>20</v>
      </c>
      <c r="C24" s="4" t="s">
        <v>17</v>
      </c>
      <c r="D24" s="10"/>
      <c r="E24" s="11">
        <f>SUM(E22:E23)</f>
        <v>2.2176754621921629E-2</v>
      </c>
      <c r="G24" s="10"/>
      <c r="H24" s="11">
        <f>SUM(H22:H23)</f>
        <v>1.0295137299027778E-2</v>
      </c>
      <c r="J24" s="23">
        <f t="shared" si="12"/>
        <v>0</v>
      </c>
      <c r="K24" s="27">
        <f>SUM(K22:K23)</f>
        <v>-1.1881617322893851E-2</v>
      </c>
      <c r="L24" s="19"/>
    </row>
    <row r="25" spans="2:12" ht="15.75" x14ac:dyDescent="0.2">
      <c r="B25" s="12"/>
      <c r="C25" s="13"/>
      <c r="D25" s="14"/>
      <c r="E25" s="14"/>
    </row>
    <row r="26" spans="2:12" x14ac:dyDescent="0.2">
      <c r="E26" s="15"/>
    </row>
    <row r="27" spans="2:12" x14ac:dyDescent="0.2">
      <c r="E27" s="15"/>
    </row>
    <row r="28" spans="2:12" x14ac:dyDescent="0.2">
      <c r="E28" s="15"/>
    </row>
    <row r="29" spans="2:12" x14ac:dyDescent="0.2">
      <c r="E29" s="15"/>
    </row>
    <row r="31" spans="2:12" x14ac:dyDescent="0.2">
      <c r="E31" s="5"/>
    </row>
    <row r="32" spans="2:12" x14ac:dyDescent="0.2">
      <c r="D32" s="5"/>
      <c r="E32" s="5"/>
    </row>
  </sheetData>
  <pageMargins left="0.196850393700787" right="0.196850393700787" top="0.39370078740157499" bottom="0.472441" header="0.196850393700787" footer="9.8425200000000004E-2"/>
  <pageSetup scale="84" orientation="landscape" r:id="rId1"/>
  <headerFooter>
    <oddHeader>&amp;R&amp;6&amp;K00-049Date: &amp;D
Time: &amp;T</oddHeader>
    <oddFooter>&amp;L&amp;6&amp;K00-049Path: &amp;Z
File: &amp;F
Tab: &amp;A&amp;R&amp;6&amp;K00-049Page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65B4A-42E0-4594-9ED7-56B6EC5A9B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28A0F6-4623-46B1-A77B-311DE5328F3C}"/>
</file>

<file path=customXml/itemProps3.xml><?xml version="1.0" encoding="utf-8"?>
<ds:datastoreItem xmlns:ds="http://schemas.openxmlformats.org/officeDocument/2006/customXml" ds:itemID="{26482B37-6972-462E-AF6B-24236AF8308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2f68b52-648b-46a0-8463-d3282342a499"/>
    <ds:schemaRef ds:uri="http://schemas.microsoft.com/sharepoint/v3/fields"/>
    <ds:schemaRef ds:uri="http://www.w3.org/XML/1998/namespace"/>
    <ds:schemaRef ds:uri="http://schemas.openxmlformats.org/package/2006/metadata/core-properties"/>
    <ds:schemaRef ds:uri="d178a8d1-16ff-473a-8ed0-d41f4478457a"/>
    <ds:schemaRef ds:uri="http://schemas.microsoft.com/office/2006/metadata/properti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1689ff65-c46b-482d-991c-de3cc8c3b259}" enabled="1" method="Privileged" siteId="{cecf09d6-44f1-4c40-95a1-cbafb9319d7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1-Staff-5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Gulshan Malhotra</dc:creator>
  <cp:lastModifiedBy>Ekaterina Dolzhenkova</cp:lastModifiedBy>
  <dcterms:created xsi:type="dcterms:W3CDTF">2025-09-22T15:55:22Z</dcterms:created>
  <dcterms:modified xsi:type="dcterms:W3CDTF">2025-10-01T15:29:20Z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0x0101002EDAACFF67256049A485179023DD9F32</vt:lpwstr>
  </property>
</Properties>
</file>