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hydroone.sharepoint.com/sites/RA/Proceedings Library/2024/EB-2024-0032 - HONI Dx Rates 2025 Annual Update/Working Folder/Draft Rate Order/PDF Folder - RRA/Live Excels/"/>
    </mc:Choice>
  </mc:AlternateContent>
  <xr:revisionPtr revIDLastSave="51" documentId="8_{756AB59B-2C57-4FAA-B398-EB2C2234CB12}" xr6:coauthVersionLast="47" xr6:coauthVersionMax="47" xr10:uidLastSave="{640B9F7D-F037-424D-99C6-FB5379D6CB72}"/>
  <bookViews>
    <workbookView xWindow="-120" yWindow="-120" windowWidth="29040" windowHeight="15840" xr2:uid="{F188CFB8-F5ED-4866-A0E8-3D8C8FFC1F8D}"/>
  </bookViews>
  <sheets>
    <sheet name="2. Continuity Schedule"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'[1]Revenue Forecast_Chg'!#REF!</definedName>
    <definedName name="_________N6">'[1]Revenue Forecast_Old'!#REF!</definedName>
    <definedName name="_________SUM1">#N/A</definedName>
    <definedName name="_________SUM2">#REF!</definedName>
    <definedName name="_________SUM3">[2]OPEB!$A$1:$G$45</definedName>
    <definedName name="________N4">'[1]Revenue Forecast_Chg'!#REF!</definedName>
    <definedName name="________N6">'[1]Revenue Forecast_Old'!#REF!</definedName>
    <definedName name="________SUM1">#N/A</definedName>
    <definedName name="________SUM2">#REF!</definedName>
    <definedName name="________SUM3">[2]OPEB!$A$1:$G$45</definedName>
    <definedName name="_______N4">#REF!</definedName>
    <definedName name="_______N6">#REF!</definedName>
    <definedName name="_______SUM1">#N/A</definedName>
    <definedName name="_______SUM2">#REF!</definedName>
    <definedName name="_______SUM3">[3]OPEB!$A$1:$G$45</definedName>
    <definedName name="______N4">#REF!</definedName>
    <definedName name="______N6">#REF!</definedName>
    <definedName name="______PT1">#REF!</definedName>
    <definedName name="______SUM1">#N/A</definedName>
    <definedName name="______SUM2">#REF!</definedName>
    <definedName name="______SUM3">#REF!</definedName>
    <definedName name="_____N4">#REF!</definedName>
    <definedName name="_____N6">#REF!</definedName>
    <definedName name="_____PT1">#REF!</definedName>
    <definedName name="_____PT2">#REF!</definedName>
    <definedName name="_____SUM1">#N/A</definedName>
    <definedName name="_____SUM2">#REF!</definedName>
    <definedName name="_____SUM3">#REF!</definedName>
    <definedName name="____N4">#REF!</definedName>
    <definedName name="____N6">#REF!</definedName>
    <definedName name="____PT1">#REF!</definedName>
    <definedName name="____PT2">#REF!</definedName>
    <definedName name="____PT3">#REF!</definedName>
    <definedName name="____SUM1">#N/A</definedName>
    <definedName name="____SUM2">#REF!</definedName>
    <definedName name="____SUM3">#REF!</definedName>
    <definedName name="___N4">#REF!</definedName>
    <definedName name="___N6">#REF!</definedName>
    <definedName name="___PT1">#REF!</definedName>
    <definedName name="___PT2">#REF!</definedName>
    <definedName name="___PT3">#REF!</definedName>
    <definedName name="___Reg210">#REF!</definedName>
    <definedName name="___SUM1">#N/A</definedName>
    <definedName name="___SUM2">#REF!</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LYN1">#REF!</definedName>
    <definedName name="__N4">#REF!</definedName>
    <definedName name="__N6">#REF!</definedName>
    <definedName name="__PT1">#REF!</definedName>
    <definedName name="__PT2">#REF!</definedName>
    <definedName name="__PT3">#REF!</definedName>
    <definedName name="__Reg210">#REF!</definedName>
    <definedName name="__SUM1">#N/A</definedName>
    <definedName name="__SUM2">#REF!</definedName>
    <definedName name="__SUM3">#REF!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2004_BUDGET">#REF!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xlnm._FilterDatabase" hidden="1">#REF!</definedName>
    <definedName name="_Jurisdiction">#REF!</definedName>
    <definedName name="_Key1" hidden="1">#REF!</definedName>
    <definedName name="_Key2" hidden="1">#REF!</definedName>
    <definedName name="_LYN1">#REF!</definedName>
    <definedName name="_MAN10">#N/A</definedName>
    <definedName name="_MAN11">#N/A</definedName>
    <definedName name="_MAN12">#N/A</definedName>
    <definedName name="_MAN13">#N/A</definedName>
    <definedName name="_MAN2">#N/A</definedName>
    <definedName name="_MAN3">#N/A</definedName>
    <definedName name="_MAN4">#N/A</definedName>
    <definedName name="_MAN5">#N/A</definedName>
    <definedName name="_MAN6">#N/A</definedName>
    <definedName name="_MAN7">#N/A</definedName>
    <definedName name="_MAN8">#N/A</definedName>
    <definedName name="_MAN9">#N/A</definedName>
    <definedName name="_N4">#REF!</definedName>
    <definedName name="_N6">#REF!</definedName>
    <definedName name="_Order1">0</definedName>
    <definedName name="_Order2" hidden="1">255</definedName>
    <definedName name="_PG10">#N/A</definedName>
    <definedName name="_PG11">#N/A</definedName>
    <definedName name="_PG12">#N/A</definedName>
    <definedName name="_PG2">#N/A</definedName>
    <definedName name="_PG3">#N/A</definedName>
    <definedName name="_PG4">#N/A</definedName>
    <definedName name="_PG5">#N/A</definedName>
    <definedName name="_PG6">#N/A</definedName>
    <definedName name="_PG7">#N/A</definedName>
    <definedName name="_PG8">#N/A</definedName>
    <definedName name="_PG9">#N/A</definedName>
    <definedName name="_PT1">#REF!</definedName>
    <definedName name="_PT2">#REF!</definedName>
    <definedName name="_PT3">#REF!</definedName>
    <definedName name="_Reg210">#REF!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ountDescription">#REF!</definedName>
    <definedName name="AccountKey">#REF!</definedName>
    <definedName name="Accounts">#REF!</definedName>
    <definedName name="accrange">#REF!</definedName>
    <definedName name="acct_nam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iveOrgs">#REF!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fadsfe">#REF!</definedName>
    <definedName name="adfasdfsdfsd">#REF!</definedName>
    <definedName name="adjust">#REF!</definedName>
    <definedName name="afd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#REF!</definedName>
    <definedName name="ALLX">#N/A</definedName>
    <definedName name="am">#REF!</definedName>
    <definedName name="AM_ACDEPN_CONT_SCHED">#REF!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OS_Serv_Cat">#REF!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#REF!</definedName>
    <definedName name="asdfadfsdfsdfassdfdsf">#REF!</definedName>
    <definedName name="ASOFDATE">#REF!</definedName>
    <definedName name="ass_liab">#REF!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AUTO">#N/A</definedName>
    <definedName name="AUTO10">#N/A</definedName>
    <definedName name="AUTO11">#N/A</definedName>
    <definedName name="AUTO12">#N/A</definedName>
    <definedName name="AUTO13">#N/A</definedName>
    <definedName name="AUTO2">#N/A</definedName>
    <definedName name="AUTO3">#N/A</definedName>
    <definedName name="AUTO4">#N/A</definedName>
    <definedName name="AUTO5">#N/A</definedName>
    <definedName name="AUTO6">#N/A</definedName>
    <definedName name="AUTO7">#N/A</definedName>
    <definedName name="AUTO8">#N/A</definedName>
    <definedName name="AUTO9">#N/A</definedName>
    <definedName name="AvailHours">#REF!</definedName>
    <definedName name="AvgSeverance">#REF!</definedName>
    <definedName name="b">#REF!,#REF!</definedName>
    <definedName name="B2MAsOf">#REF!</definedName>
    <definedName name="B2MTrending">#REF!</definedName>
    <definedName name="Backlog_Rollup">#REF!</definedName>
    <definedName name="Backlog_Spread">#REF!</definedName>
    <definedName name="balance">#REF!</definedName>
    <definedName name="Base">#REF!</definedName>
    <definedName name="baseyr">#REF!</definedName>
    <definedName name="baseyr1">#REF!</definedName>
    <definedName name="bbbb">#REF!</definedName>
    <definedName name="bbbbb">#REF!</definedName>
    <definedName name="BCol">#REF!</definedName>
    <definedName name="BEGIN">#N/A</definedName>
    <definedName name="BFORM">#N/A</definedName>
    <definedName name="BI_LDCLIST">#REF!</definedName>
    <definedName name="BLPH1" hidden="1">#REF!</definedName>
    <definedName name="bmhgjgjg">#REF!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idgeYear">#REF!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dgetRefTaxes">#REF!</definedName>
    <definedName name="budgetrev">#REF!</definedName>
    <definedName name="BudRev">#REF!</definedName>
    <definedName name="Bus_Proc_and_Qlty_Assurance">#REF!</definedName>
    <definedName name="Buses">#REF!</definedName>
    <definedName name="BUSINESS_UNIT">#REF!,#REF!</definedName>
    <definedName name="BUV">#REF!</definedName>
    <definedName name="bvnvnv">#REF!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[4]CarryingCharges!$Q$149:$Q$156</definedName>
    <definedName name="Case">#REF!</definedName>
    <definedName name="CaseSelect">#REF!</definedName>
    <definedName name="cate">#REF!</definedName>
    <definedName name="Categ">#REF!</definedName>
    <definedName name="Categories">#REF!</definedName>
    <definedName name="Category">#REF!</definedName>
    <definedName name="CC">#REF!</definedName>
    <definedName name="cccc">#REF!</definedName>
    <definedName name="ccccc">#REF!</definedName>
    <definedName name="CCRefund_zrn_zro">#REF!</definedName>
    <definedName name="cd">#REF!</definedName>
    <definedName name="CGA">#REF!</definedName>
    <definedName name="CGAS">#REF!</definedName>
    <definedName name="CGE">#REF!</definedName>
    <definedName name="CGEY_Inflation">#REF!</definedName>
    <definedName name="CGSPL">#N/A</definedName>
    <definedName name="CGSPLA">#N/A</definedName>
    <definedName name="Chart_Data">#REF!</definedName>
    <definedName name="check">#REF!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#REF!</definedName>
    <definedName name="CL">#REF!</definedName>
    <definedName name="class">#REF!</definedName>
    <definedName name="Cmonths">#REF!</definedName>
    <definedName name="CMYTDDATA">#REF!</definedName>
    <definedName name="CN">#REF!</definedName>
    <definedName name="cntl_mgr">#REF!</definedName>
    <definedName name="code_lookup">#REF!</definedName>
    <definedName name="COLA_1">#REF!</definedName>
    <definedName name="COLA_2">#REF!</definedName>
    <definedName name="COLA_5.1">#REF!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#REF!</definedName>
    <definedName name="Cons_CapEx">#REF!</definedName>
    <definedName name="Consolidated">#REF!</definedName>
    <definedName name="cont_sched_fa_grp">#REF!</definedName>
    <definedName name="contactf">#REF!</definedName>
    <definedName name="ContingencyIn">#REF!</definedName>
    <definedName name="CONTINUITY">#REF!</definedName>
    <definedName name="COS_RES_CUSTOMERS">#REF!</definedName>
    <definedName name="COS_RES_KWH">#REF!</definedName>
    <definedName name="COSTINTG1SL">#REF!</definedName>
    <definedName name="COSTINTG2OTHER">#REF!</definedName>
    <definedName name="COSTINTG3SL">#REF!</definedName>
    <definedName name="COSTINTG4OTHER">#REF!</definedName>
    <definedName name="COSTMENU">#N/A</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#REF!</definedName>
    <definedName name="_xlnm.Criteria">#REF!</definedName>
    <definedName name="CritSystems">#REF!</definedName>
    <definedName name="CRStatus">#REF!</definedName>
    <definedName name="CRStatusOld">#REF!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urrent_Yr_LTD">#REF!</definedName>
    <definedName name="Cust3a">#REF!</definedName>
    <definedName name="CustomerAdministration">#REF!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027returntotop">#REF!</definedName>
    <definedName name="d027z1">#REF!</definedName>
    <definedName name="d027z2">#REF!</definedName>
    <definedName name="d027z3a">#REF!</definedName>
    <definedName name="d027z3b">#REF!</definedName>
    <definedName name="d027z4">#REF!</definedName>
    <definedName name="d027z5">#REF!</definedName>
    <definedName name="d027z6">#REF!</definedName>
    <definedName name="d027z7">#REF!</definedName>
    <definedName name="d043returntotop">#REF!</definedName>
    <definedName name="d043zone1">#REF!</definedName>
    <definedName name="d043zone2">#REF!</definedName>
    <definedName name="d043zone3a">#REF!</definedName>
    <definedName name="d043zone3b">#REF!</definedName>
    <definedName name="d043zone4">#REF!</definedName>
    <definedName name="d043zone5">#REF!</definedName>
    <definedName name="d043zone6">#REF!</definedName>
    <definedName name="d043zone7">#REF!</definedName>
    <definedName name="d044returntotop">#REF!</definedName>
    <definedName name="d044upreturntotop">#REF!</definedName>
    <definedName name="d044zone1">#REF!</definedName>
    <definedName name="d044zone2">#REF!</definedName>
    <definedName name="d044zone3a">#REF!</definedName>
    <definedName name="d044zone3b">#REF!</definedName>
    <definedName name="d044zone4">#REF!</definedName>
    <definedName name="d044zone5">#REF!</definedName>
    <definedName name="d044zone6">#REF!</definedName>
    <definedName name="d044zone7">#REF!</definedName>
    <definedName name="D045returntotop">#REF!</definedName>
    <definedName name="d045zone1">#REF!</definedName>
    <definedName name="d045zone2">#REF!</definedName>
    <definedName name="d045zone3a">#REF!</definedName>
    <definedName name="d045zone3b">#REF!</definedName>
    <definedName name="d045zone4">#REF!</definedName>
    <definedName name="d045zone5">#REF!</definedName>
    <definedName name="d045zone6">#REF!</definedName>
    <definedName name="d045zone7">#REF!</definedName>
    <definedName name="d046returntotop">#REF!</definedName>
    <definedName name="d046zone1">#REF!</definedName>
    <definedName name="d046zone2">#REF!</definedName>
    <definedName name="d046zone3a">#REF!</definedName>
    <definedName name="d046zone3b">#REF!</definedName>
    <definedName name="d046zone4">#REF!</definedName>
    <definedName name="d046zone5">#REF!</definedName>
    <definedName name="d046zone6">#REF!</definedName>
    <definedName name="d046zone7">#REF!</definedName>
    <definedName name="D046zone8">#REF!</definedName>
    <definedName name="d047zon8">#REF!</definedName>
    <definedName name="d070returntotop">#REF!</definedName>
    <definedName name="d070zone1">#REF!</definedName>
    <definedName name="d070zone2">#REF!</definedName>
    <definedName name="d070zone3a">#REF!</definedName>
    <definedName name="d070zone3b">#REF!</definedName>
    <definedName name="d070zone4">#REF!</definedName>
    <definedName name="d070zone5">#REF!</definedName>
    <definedName name="d070zone6">#REF!</definedName>
    <definedName name="d070zone7">#REF!</definedName>
    <definedName name="d093returntotop">#REF!</definedName>
    <definedName name="d093zone1">#REF!</definedName>
    <definedName name="d093zone2">#REF!</definedName>
    <definedName name="d093zone3a">#REF!</definedName>
    <definedName name="d093zone3b">#REF!</definedName>
    <definedName name="d093zone4">#REF!</definedName>
    <definedName name="d093zone5">#REF!</definedName>
    <definedName name="d093zone6">#REF!</definedName>
    <definedName name="d093zone7">#REF!</definedName>
    <definedName name="d27zone1">#REF!</definedName>
    <definedName name="d27zone2">#REF!</definedName>
    <definedName name="d27zone3">#REF!</definedName>
    <definedName name="d27zone3a">#REF!</definedName>
    <definedName name="d27zone4">#REF!</definedName>
    <definedName name="d27zone5">#REF!</definedName>
    <definedName name="d27zone6">#REF!</definedName>
    <definedName name="d27zone7">#REF!</definedName>
    <definedName name="d433one8">#REF!</definedName>
    <definedName name="d43returntotop">#REF!</definedName>
    <definedName name="d43zone1">#REF!</definedName>
    <definedName name="d43zone2">#REF!</definedName>
    <definedName name="d43zone3a">#REF!</definedName>
    <definedName name="d43zone3b">#REF!</definedName>
    <definedName name="d43zone4">#REF!</definedName>
    <definedName name="d43zone5">#REF!</definedName>
    <definedName name="d43zone6">#REF!</definedName>
    <definedName name="d43zone7">#REF!</definedName>
    <definedName name="d43zone8">#REF!</definedName>
    <definedName name="d44zone1">#REF!</definedName>
    <definedName name="d44zone2">#REF!</definedName>
    <definedName name="d44zone3a">#REF!</definedName>
    <definedName name="d44zone3b">#REF!</definedName>
    <definedName name="d44zone4">#REF!</definedName>
    <definedName name="d44zone5">#REF!</definedName>
    <definedName name="d44zone6">#REF!</definedName>
    <definedName name="d44zone7">#REF!</definedName>
    <definedName name="dad">#REF!</definedName>
    <definedName name="dasdfeeferfer">#REF!,#REF!,#REF!,#REF!,#REF!</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Choice">#REF!</definedName>
    <definedName name="DataTable">OFFSET(#REF!,0,0,COUNTA(#REF!),35)</definedName>
    <definedName name="datazero">#REF!</definedName>
    <definedName name="date">#REF!</definedName>
    <definedName name="DATEINC">#REF!</definedName>
    <definedName name="DateTable">#REF!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alview">#REF!</definedName>
    <definedName name="dealview1">#REF!</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erererer">#REF!</definedName>
    <definedName name="dfjkldsk">#REF!</definedName>
    <definedName name="DirectLoad">#REF!</definedName>
    <definedName name="Director_Provincial_Lines">#REF!</definedName>
    <definedName name="DirectRate">#REF!</definedName>
    <definedName name="DisallowA">#REF!</definedName>
    <definedName name="DisallowR">#REF!</definedName>
    <definedName name="Disc_Rate">#REF!</definedName>
    <definedName name="DistRates">[4]Rates!$A$40:$L$51</definedName>
    <definedName name="DistRatesTable">[4]Rates!$B$7:$C$18</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C">#REF!</definedName>
    <definedName name="Driver_owners">#REF!</definedName>
    <definedName name="drop_zone">#REF!</definedName>
    <definedName name="dsa">"V920"</definedName>
    <definedName name="DVNAM">"QSYSPRT"</definedName>
    <definedName name="DVTYP">"PRINTER"</definedName>
    <definedName name="DxActualDep">#REF!</definedName>
    <definedName name="DxAsOf">#REF!</definedName>
    <definedName name="DxBase">#REF!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NUMBER">#REF!</definedName>
    <definedName name="EBTAdjStartRow">#REF!</definedName>
    <definedName name="ed">#REF!</definedName>
    <definedName name="edbor">#REF!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ng">#REF!</definedName>
    <definedName name="EngName">#REF!</definedName>
    <definedName name="Entegrus_S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cape">#REF!</definedName>
    <definedName name="ESPCAhours">2080</definedName>
    <definedName name="ESPCAot">5.4655%</definedName>
    <definedName name="est">#REF!</definedName>
    <definedName name="ETR">#REF!</definedName>
    <definedName name="ETS_Taxable">#REF!</definedName>
    <definedName name="etswork0405">#REF!</definedName>
    <definedName name="etswork0408">#REF!</definedName>
    <definedName name="etswork0408b">#REF!</definedName>
    <definedName name="etswork0408c">#REF!</definedName>
    <definedName name="etsworkAll">#REF!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eld_Administrative_Services">#REF!</definedName>
    <definedName name="Field_Meter_Services_Manager">#REF!</definedName>
    <definedName name="Fields">#REF!</definedName>
    <definedName name="figures">#REF!</definedName>
    <definedName name="Final_Budget_Print">#REF!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LAG">#N/A</definedName>
    <definedName name="FLAG1">#N/A</definedName>
    <definedName name="FLAG2">#N/A</definedName>
    <definedName name="FLAG3">#N/A</definedName>
    <definedName name="FLAG5">#N/A</definedName>
    <definedName name="FLAG6">#N/A</definedName>
    <definedName name="FMTYP">"SP1"</definedName>
    <definedName name="Footer">#REF!</definedName>
    <definedName name="ForCumOU">#REF!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ecast_wholesale_lineplus">#REF!</definedName>
    <definedName name="forecast_wholesale_network">#REF!</definedName>
    <definedName name="Forestry_Director">#REF!</definedName>
    <definedName name="Forestry_Operations_Eastern">#REF!</definedName>
    <definedName name="Forestry_Operations_Northern">#REF!</definedName>
    <definedName name="Forestry_Operations_Southern">#REF!</definedName>
    <definedName name="Forestry_Technicians">#REF!</definedName>
    <definedName name="FORMB">#N/A</definedName>
    <definedName name="Formulas">#REF!</definedName>
    <definedName name="ForYEOU">#REF!</definedName>
    <definedName name="Fringe_Rate">#REF!</definedName>
    <definedName name="Fringes">#REF!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1LD">#REF!</definedName>
    <definedName name="G1LDCBR">#REF!</definedName>
    <definedName name="ga_peak_dem_amt">'[5]Sch 09 - GA-PEAK'!$C$37</definedName>
    <definedName name="ga_peak_total">'[6]Sch 09 - GA-PEAK'!$C$36</definedName>
    <definedName name="GAP">#N/A</definedName>
    <definedName name="GATOT">#N/A</definedName>
    <definedName name="GENADM">#N/A</definedName>
    <definedName name="GENADM2">#N/A</definedName>
    <definedName name="GeneralLedgerA">#REF!</definedName>
    <definedName name="GeneralLedgerC">#REF!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'[7]4.  GL Summary'!$B$43:$S$84</definedName>
    <definedName name="gl_tb_lookup">#REF!</definedName>
    <definedName name="gl_txdx_amort_bal">#REF!</definedName>
    <definedName name="GL_TXDX_BAL">#REF!</definedName>
    <definedName name="glbal">#REF!</definedName>
    <definedName name="glbal_accdep">#REF!</definedName>
    <definedName name="glbal_cip">#REF!</definedName>
    <definedName name="glbal_fixedassets">#REF!</definedName>
    <definedName name="GLBAL_LOOKUP">#REF!</definedName>
    <definedName name="Goodwill">#REF!</definedName>
    <definedName name="GPSUM">#N/A</definedName>
    <definedName name="Grade_Levels">#REF!</definedName>
    <definedName name="Group">#REF!</definedName>
    <definedName name="Group1Desposing">#REF!</definedName>
    <definedName name="GSITable">#REF!</definedName>
    <definedName name="h">#REF!</definedName>
    <definedName name="H1_consol">#REF!</definedName>
    <definedName name="H1_dx">#REF!</definedName>
    <definedName name="H1_networks">#REF!</definedName>
    <definedName name="H1_other">#REF!</definedName>
    <definedName name="H1_tx">#REF!</definedName>
    <definedName name="HEADER1">"WORK ORDER ANALYSIS DETAIL  GAAP"</definedName>
    <definedName name="HEADER2">"2294"</definedName>
    <definedName name="HEADER3">"START DATE: JAN 2012     END DATE: FEB 2012"</definedName>
    <definedName name="HEADER4">""</definedName>
    <definedName name="HEADING">#N/A</definedName>
    <definedName name="Heads">#REF!</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istdate">#REF!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LIDAYS">#N/A</definedName>
    <definedName name="HON_1505">#REF!</definedName>
    <definedName name="HONI_Budget_By_Investment">#REF!</definedName>
    <definedName name="Hours">#REF!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HydroOne_SA">#REF!</definedName>
    <definedName name="i">#REF!</definedName>
    <definedName name="IFRSTB">#REF!</definedName>
    <definedName name="ii">#REF!</definedName>
    <definedName name="iii">#REF!</definedName>
    <definedName name="iiiiii">#REF!</definedName>
    <definedName name="Imported">#REF!</definedName>
    <definedName name="IN_SERVICE_ADDS">#REF!</definedName>
    <definedName name="IncluDR3?">#REF!</definedName>
    <definedName name="Incr2000">#REF!</definedName>
    <definedName name="InergiTitle">#REF!</definedName>
    <definedName name="Inflation">#REF!</definedName>
    <definedName name="Input">#REF!</definedName>
    <definedName name="INSERV_LOOKUP">#REF!</definedName>
    <definedName name="inservice_lookup">#REF!</definedName>
    <definedName name="INSTALL">#N/A</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temp">#REF!</definedName>
    <definedName name="JUL">#REF!</definedName>
    <definedName name="JUN">#REF!</definedName>
    <definedName name="June_02">#REF!</definedName>
    <definedName name="June_MEUs_Embedded_Variance">'[8]Jun-02 p2'!$A$51:$E$53</definedName>
    <definedName name="June_Retail_Variance">'[8]Jun-02 p2'!$A$9:$IV$50</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#N/A</definedName>
    <definedName name="Last_Year">#REF!</definedName>
    <definedName name="LDC">#REF!</definedName>
    <definedName name="LDCkWh">#REF!</definedName>
    <definedName name="LDCkWh2">#REF!</definedName>
    <definedName name="LDCkWh3">#REF!</definedName>
    <definedName name="LDCList">OFFSET(#REF!,0,0,COUNTA(#REF!),1)</definedName>
    <definedName name="LDCLoads">#REF!</definedName>
    <definedName name="LDCRates">#REF!</definedName>
    <definedName name="LDCRates2">#REF!</definedName>
    <definedName name="LEDGER">#REF!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'[9]Revenue Forecast_Old'!#REF!</definedName>
    <definedName name="Levels">#REF!</definedName>
    <definedName name="Leveraged_Discount_Rate">#REF!</definedName>
    <definedName name="LIAB">#REF!</definedName>
    <definedName name="LIABJAN09">#REF!</definedName>
    <definedName name="LIMIT">#REF!</definedName>
    <definedName name="Lines_Technical_Services">#REF!</definedName>
    <definedName name="Lines_Zone_1">#REF!</definedName>
    <definedName name="Lines_Zone_2">#REF!</definedName>
    <definedName name="Lines_Zone_3A">#REF!</definedName>
    <definedName name="Lines_Zone_3B">#REF!</definedName>
    <definedName name="Lines_Zone_4">#REF!</definedName>
    <definedName name="Lines_Zone_5">#REF!</definedName>
    <definedName name="Lines_Zone_6">#REF!</definedName>
    <definedName name="Lines_Zone_7">#REF!</definedName>
    <definedName name="Lines_Zone_8">#REF!</definedName>
    <definedName name="Links_Page">#REF!</definedName>
    <definedName name="listdata">#REF!</definedName>
    <definedName name="ListOffset">1</definedName>
    <definedName name="ll">#REF!</definedName>
    <definedName name="llll">#REF!</definedName>
    <definedName name="LNPG1">#N/A</definedName>
    <definedName name="LNPG10">#N/A</definedName>
    <definedName name="LNPG11">#N/A</definedName>
    <definedName name="LNPG12">#N/A</definedName>
    <definedName name="LNPG13">#N/A</definedName>
    <definedName name="LNPG2">#N/A</definedName>
    <definedName name="LoadForecast">#REF!</definedName>
    <definedName name="Loads">#REF!</definedName>
    <definedName name="LOB">#REF!</definedName>
    <definedName name="Location">#REF!</definedName>
    <definedName name="LOOKUP">#REF!</definedName>
    <definedName name="lookup_1110190">#REF!</definedName>
    <definedName name="lookup_bu">#REF!</definedName>
    <definedName name="lookup_class">#REF!</definedName>
    <definedName name="lookup_table">#REF!</definedName>
    <definedName name="LOOPM">#N/A</definedName>
    <definedName name="LOOPX">#N/A</definedName>
    <definedName name="LossFactors">#REF!</definedName>
    <definedName name="LPK">#REF!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#REF!</definedName>
    <definedName name="Manual_Prior_Year">#REF!</definedName>
    <definedName name="mapcss">#REF!</definedName>
    <definedName name="mapdss">#REF!</definedName>
    <definedName name="mapping">#REF!</definedName>
    <definedName name="MAR">#REF!</definedName>
    <definedName name="march">#REF!</definedName>
    <definedName name="MARCOS">#REF!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AY">#REF!</definedName>
    <definedName name="May_02">#REF!</definedName>
    <definedName name="May_2010">#REF!</definedName>
    <definedName name="MBRR">#REF!</definedName>
    <definedName name="meter_costs">#REF!</definedName>
    <definedName name="meter_installation_costs_by_type">#REF!</definedName>
    <definedName name="Meter_Readers_Zone_1">#REF!</definedName>
    <definedName name="Meter_Readers_Zone_2">#REF!</definedName>
    <definedName name="Meter_Readers_Zone_3">#REF!</definedName>
    <definedName name="Meter_Readers_Zone_4">#REF!</definedName>
    <definedName name="Meter_Readers_Zone_5">#REF!</definedName>
    <definedName name="Meter_Readers_Zone_6">#REF!</definedName>
    <definedName name="Meter_Readers_Zone_7">#REF!</definedName>
    <definedName name="Meter_Reading_Hiring_Hall">#REF!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dPeak">#REF!</definedName>
    <definedName name="mil">#REF!</definedName>
    <definedName name="million">#REF!</definedName>
    <definedName name="milner" hidden="1">{#N/A,#N/A,FALSE,"Aging Summary";#N/A,#N/A,FALSE,"Ratio Analysis";#N/A,#N/A,FALSE,"Test 120 Day Accts";#N/A,#N/A,FALSE,"Tickmarks"}</definedName>
    <definedName name="MIN">"28"</definedName>
    <definedName name="MINOR_CONT_AM_LOOKUP">#REF!</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mwd">#REF!</definedName>
    <definedName name="mwdbor">#REF!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nPayment">#REF!</definedName>
    <definedName name="nonzero">#REF!</definedName>
    <definedName name="NOPREC">#N/A</definedName>
    <definedName name="NoteStartRow">#REF!</definedName>
    <definedName name="NOV">#REF!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CTLIAB">#REF!</definedName>
    <definedName name="October">#REF!</definedName>
    <definedName name="OEB">'[10]Input - Rates'!$C$3</definedName>
    <definedName name="OffPeak">#REF!</definedName>
    <definedName name="OFFSTAFFX">#N/A</definedName>
    <definedName name="OFPRDB01.OFPROD">#REF!</definedName>
    <definedName name="OH">#REF!</definedName>
    <definedName name="oh_wo">#REF!</definedName>
    <definedName name="OHSC_GC_S_BOARD_OF_DIRECTORS">#REF!</definedName>
    <definedName name="Old_Print_Area_A">#REF!</definedName>
    <definedName name="OLOL">#REF!</definedName>
    <definedName name="OMA">#REF!</definedName>
    <definedName name="OnPeak">#REF!</definedName>
    <definedName name="ont_total_MW">'[6]Sch 09 - GA-PEAK'!$C$37</definedName>
    <definedName name="oo">#REF!</definedName>
    <definedName name="ooo">#REF!</definedName>
    <definedName name="oooooo">#REF!</definedName>
    <definedName name="OPRB_Cum_Plan">#REF!</definedName>
    <definedName name="OPRB_Plan">#REF!</definedName>
    <definedName name="OPSUM">#N/A</definedName>
    <definedName name="OQLIB">"QUSRSYS"</definedName>
    <definedName name="OQNAM">"COMPLEO"</definedName>
    <definedName name="Order">#REF!</definedName>
    <definedName name="OrgTable">#REF!</definedName>
    <definedName name="origin_1d">#REF!</definedName>
    <definedName name="origin_id">#REF!</definedName>
    <definedName name="O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#REF!</definedName>
    <definedName name="OTHMENU">#N/A</definedName>
    <definedName name="othNYbud">#REF!</definedName>
    <definedName name="othPYACT">#REF!</definedName>
    <definedName name="OTHSTART">#REF!</definedName>
    <definedName name="overhead">#REF!</definedName>
    <definedName name="p">#REF!</definedName>
    <definedName name="Page_Count">#REF!</definedName>
    <definedName name="PAGE1">#REF!</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W">"132"</definedName>
    <definedName name="PAOrgs">#REF!</definedName>
    <definedName name="PARAM1">#N/A</definedName>
    <definedName name="PAT" hidden="1">#REF!</definedName>
    <definedName name="PATQ" hidden="1">#REF!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#REF!</definedName>
    <definedName name="Percent_Area">#REF!,#REF!,#REF!,#REF!</definedName>
    <definedName name="pid_check">#REF!</definedName>
    <definedName name="PipeLine___CGA_Spread">#REF!</definedName>
    <definedName name="PipeLine___Hagler_Spread">#REF!</definedName>
    <definedName name="pivot">#REF!</definedName>
    <definedName name="pivot_110190">#REF!</definedName>
    <definedName name="pivot_174090">#REF!</definedName>
    <definedName name="PIVOT3_Green">{"'2003 05 15'!$W$11:$AI$18","'2003 05 15'!$A$1:$V$30"}</definedName>
    <definedName name="PLCGS">#N/A</definedName>
    <definedName name="PNL">#REF!</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 localSheetId="0">'2. Continuity Schedule'!$A$1:$AI$58</definedName>
    <definedName name="_xlnm.Print_Area">#REF!</definedName>
    <definedName name="Print_Area_MI">#REF!</definedName>
    <definedName name="Print_Area2">#REF!</definedName>
    <definedName name="PRINT_BDCOMMSEC">#REF!</definedName>
    <definedName name="Print_Budget">#REF!</definedName>
    <definedName name="Print_Budget_PNL">#REF!</definedName>
    <definedName name="PRINT_DIRECTORATE">#REF!</definedName>
    <definedName name="print_end">#REF!</definedName>
    <definedName name="Print_EO_Consolid">#REF!</definedName>
    <definedName name="PRINT_EXEC.SUPP.">#REF!</definedName>
    <definedName name="Print_Fcst">#REF!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_xlnm.Print_Titles" localSheetId="0">'2. Continuity Schedule'!$A:$C</definedName>
    <definedName name="Print_VPs_Monthlyflows">#REF!</definedName>
    <definedName name="PRINTMENU">#N/A</definedName>
    <definedName name="PRIOR">" 5"</definedName>
    <definedName name="prior_mth">'[11]SAP Analysis May 16'!$B$8</definedName>
    <definedName name="processor_lookup">'[12]2.0 processor lookup '!$A:$D</definedName>
    <definedName name="Proj">#REF!</definedName>
    <definedName name="PROJECT_ID">#REF!</definedName>
    <definedName name="projectinfo0409">#REF!</definedName>
    <definedName name="projectinfo0502">#REF!</definedName>
    <definedName name="projectinfo0502a">#REF!</definedName>
    <definedName name="ProjectName">#REF!</definedName>
    <definedName name="ProjectPhase">#REF!</definedName>
    <definedName name="Projects">#REF!</definedName>
    <definedName name="ProjectStartDate">#REF!</definedName>
    <definedName name="ProrationBase">#REF!</definedName>
    <definedName name="Prudential_2002">#REF!</definedName>
    <definedName name="Prudential_2003">#REF!</definedName>
    <definedName name="PT_CCCE">#REF!,#REF!</definedName>
    <definedName name="PV_Rate">#REF!</definedName>
    <definedName name="PVModel_Rates_8.5percent">#REF!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1">#REF!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#REF!</definedName>
    <definedName name="RATE_CLASSES">#REF!</definedName>
    <definedName name="ratebase">#REF!</definedName>
    <definedName name="ratedescription">#REF!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baseYear">#REF!</definedName>
    <definedName name="Recalculation_Flag">#REF!</definedName>
    <definedName name="RecdTbl">#REF!</definedName>
    <definedName name="RECNOP">#N/A</definedName>
    <definedName name="RECRUITING">#N/A</definedName>
    <definedName name="REFLAG">#N/A</definedName>
    <definedName name="reg_act">#REF!</definedName>
    <definedName name="reg_bud">#REF!</definedName>
    <definedName name="Reg_Interest_Data_Input">#REF!</definedName>
    <definedName name="Reg_Summary">#REF!</definedName>
    <definedName name="regasset">#REF!</definedName>
    <definedName name="RegAssLiab">#REF!</definedName>
    <definedName name="region1">#REF!</definedName>
    <definedName name="regionx">#REF!</definedName>
    <definedName name="REGRateRecStartRow">#REF!</definedName>
    <definedName name="REGTaxCreditStartRow">#REF!</definedName>
    <definedName name="REGTDStartRow">#REF!</definedName>
    <definedName name="REPORT_DATA">#REF!</definedName>
    <definedName name="Report_Date">#REF!</definedName>
    <definedName name="Report_Month">#REF!</definedName>
    <definedName name="Reporting_Month_Accomp">#REF!</definedName>
    <definedName name="REPORTMENU">#N/A</definedName>
    <definedName name="RES_CAT">#REF!</definedName>
    <definedName name="RES_SUB_CAT">#REF!</definedName>
    <definedName name="RES_TYPE">#REF!</definedName>
    <definedName name="ResourceTypes">#REF!</definedName>
    <definedName name="ResultsData">#REF!</definedName>
    <definedName name="resultsyear">'[4]2011 OPA final results'!$B$4</definedName>
    <definedName name="Resultsyears">'[4]LRAMVA Register'!$O$118:$O$122</definedName>
    <definedName name="resultyear">'[4]2015 IESO final results'!$B$4</definedName>
    <definedName name="Retailers_1505">#REF!</definedName>
    <definedName name="RetailRates">#REF!</definedName>
    <definedName name="Return_to_Index">#REF!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llup_code">#REF!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LBENF">#REF!</definedName>
    <definedName name="SALCTL">#N/A</definedName>
    <definedName name="SALFUTR">#N/A</definedName>
    <definedName name="salreg">#REF!</definedName>
    <definedName name="SALREGF">#REF!</definedName>
    <definedName name="SALSTAFF">#N/A</definedName>
    <definedName name="SALTEMP">#N/A</definedName>
    <definedName name="Savings_Factor">#REF!</definedName>
    <definedName name="sCC">#REF!</definedName>
    <definedName name="SCD">#REF!</definedName>
    <definedName name="SCH9SCS">#REF!</definedName>
    <definedName name="Schedule">#REF!</definedName>
    <definedName name="SCN">#REF!</definedName>
    <definedName name="Scope">#REF!</definedName>
    <definedName name="Scope_Inflation">#REF!</definedName>
    <definedName name="SD">#REF!</definedName>
    <definedName name="SDBOR">#REF!</definedName>
    <definedName name="sdrtyhjr">#REF!</definedName>
    <definedName name="Seg220ProrationBase">#REF!</definedName>
    <definedName name="Seg222ProrationBase">#REF!</definedName>
    <definedName name="SELLING">#N/A</definedName>
    <definedName name="SensBreak">#REF!</definedName>
    <definedName name="SEP">#REF!</definedName>
    <definedName name="Serv_Cat">#REF!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KIP">#N/A</definedName>
    <definedName name="SKIP3">#N/A</definedName>
    <definedName name="SKIP4">#N/A</definedName>
    <definedName name="SLD">#REF!</definedName>
    <definedName name="sNet">#REF!</definedName>
    <definedName name="Sorted">#REF!</definedName>
    <definedName name="source">#REF!</definedName>
    <definedName name="source1">#REF!</definedName>
    <definedName name="source2">#REF!</definedName>
    <definedName name="source3">#REF!</definedName>
    <definedName name="source4">#REF!</definedName>
    <definedName name="source5">#REF!</definedName>
    <definedName name="source6">#REF!</definedName>
    <definedName name="source7">#REF!</definedName>
    <definedName name="source8">#REF!</definedName>
    <definedName name="SOW">#REF!</definedName>
    <definedName name="SPATH">"S1042357:\QUSRSYS\COMPLEO"</definedName>
    <definedName name="SPDAT">"3/7/2012"</definedName>
    <definedName name="SPDAY">"07"</definedName>
    <definedName name="SPDT2">"20120307"</definedName>
    <definedName name="SPEED">#N/A</definedName>
    <definedName name="SPEEDX">#N/A</definedName>
    <definedName name="SPEEDZ">#N/A</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ff">#REF!</definedName>
    <definedName name="START_YR">#REF!</definedName>
    <definedName name="StartEnd">#REF!</definedName>
    <definedName name="STAT_CODE">#REF!</definedName>
    <definedName name="STATE">"*READY"</definedName>
    <definedName name="Status">[13]Board!$A$26:$A$29</definedName>
    <definedName name="STD_TEXT_LOOKUP">#REF!</definedName>
    <definedName name="StreamAcronym">#REF!</definedName>
    <definedName name="STRIP">#N/A</definedName>
    <definedName name="STRIPK">#N/A</definedName>
    <definedName name="STRIPL">#N/A</definedName>
    <definedName name="STRIPM">#N/A</definedName>
    <definedName name="STRIPN">#N/A</definedName>
    <definedName name="STRIPP">#N/A</definedName>
    <definedName name="STRIPQ">#N/A</definedName>
    <definedName name="STRIPR">#N/A</definedName>
    <definedName name="STRIPS">#N/A</definedName>
    <definedName name="STRIPT">#N/A</definedName>
    <definedName name="STRIPU">#N/A</definedName>
    <definedName name="STRIPV">#N/A</definedName>
    <definedName name="STRIPW">#N/A</definedName>
    <definedName name="STRIPX">#N/A</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mmary_Forestry">#REF!</definedName>
    <definedName name="Summary_Meter_Readers">#REF!</definedName>
    <definedName name="Summary_Provincial_Lines">#REF!</definedName>
    <definedName name="susp_name">#REF!</definedName>
    <definedName name="t">#REF!</definedName>
    <definedName name="t258areturntotop">#REF!</definedName>
    <definedName name="t258azone1">#REF!</definedName>
    <definedName name="t258azone2">#REF!</definedName>
    <definedName name="t258azone3a">#REF!</definedName>
    <definedName name="t258azone3b">#REF!</definedName>
    <definedName name="t258azone4">#REF!</definedName>
    <definedName name="t258azone5">#REF!</definedName>
    <definedName name="t258azone6">#REF!</definedName>
    <definedName name="t258azone7">#REF!</definedName>
    <definedName name="t258breturntotop">#REF!</definedName>
    <definedName name="t258bzone1">#REF!</definedName>
    <definedName name="t258bzone2">#REF!</definedName>
    <definedName name="t258bzone3a">#REF!</definedName>
    <definedName name="t258bzone3b">#REF!</definedName>
    <definedName name="t258bzone5">#REF!</definedName>
    <definedName name="t258bzone6">#REF!</definedName>
    <definedName name="t258bzone7">#REF!</definedName>
    <definedName name="t258zone4">#REF!</definedName>
    <definedName name="Table_1_b.__Annual_LRAMVA_Breakdown_by_Year_and_Rate_Class">#REF!</definedName>
    <definedName name="Targets">#REF!</definedName>
    <definedName name="Tax">#REF!</definedName>
    <definedName name="Tax_Class">#REF!</definedName>
    <definedName name="Tax_Provision">#REF!</definedName>
    <definedName name="TaxCreditStartRow">#REF!</definedName>
    <definedName name="Taxesbudref">#REF!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am10">#REF!</definedName>
    <definedName name="team11">#REF!</definedName>
    <definedName name="team12">#REF!</definedName>
    <definedName name="team2">#REF!</definedName>
    <definedName name="team3">#REF!</definedName>
    <definedName name="team4">#REF!</definedName>
    <definedName name="team5">#REF!</definedName>
    <definedName name="team6">#REF!</definedName>
    <definedName name="team7">#REF!</definedName>
    <definedName name="team8">#REF!</definedName>
    <definedName name="team9">#REF!</definedName>
    <definedName name="TECHAMS">#N/A</definedName>
    <definedName name="temp">#REF!</definedName>
    <definedName name="TEMPA">#REF!</definedName>
    <definedName name="Temps">#REF!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stYear">#REF!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ANBUD">#REF!</definedName>
    <definedName name="TRANEND">#REF!</definedName>
    <definedName name="trans_clsfy_110190">#REF!</definedName>
    <definedName name="transportation_costs">#REF!</definedName>
    <definedName name="TRANSTART">#REF!</definedName>
    <definedName name="Trend">#REF!</definedName>
    <definedName name="TrendName">#REF!</definedName>
    <definedName name="TRENDS">#N/A</definedName>
    <definedName name="trendy">#REF!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nits1">#REF!</definedName>
    <definedName name="Units2">#REF!</definedName>
    <definedName name="Untitled">#REF!</definedName>
    <definedName name="UPDATE">#N/A</definedName>
    <definedName name="Update_Date">#REF!</definedName>
    <definedName name="USDAT">"GRWO19B_1"</definedName>
    <definedName name="usdcad">#REF!</definedName>
    <definedName name="USNAM">"SPRESSEAUL"</definedName>
    <definedName name="usofa">#REF!</definedName>
    <definedName name="Utility">#REF!</definedName>
    <definedName name="utitliy1">#REF!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BENF">#REF!</definedName>
    <definedName name="wagdob">#REF!</definedName>
    <definedName name="wagdobf">#REF!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agreg">#REF!</definedName>
    <definedName name="wagregf">#REF!</definedName>
    <definedName name="WANG">#N/A</definedName>
    <definedName name="wbs">#REF!</definedName>
    <definedName name="WBSA">#REF!</definedName>
    <definedName name="WBSR">#REF!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IPEOUT">#N/A</definedName>
    <definedName name="WNMENU">#N/A</definedName>
    <definedName name="wo_check">#REF!</definedName>
    <definedName name="Work_Force_Deployment">#REF!</definedName>
    <definedName name="Workforce_Acquisition">#REF!</definedName>
    <definedName name="WorkstreamNames">#REF!</definedName>
    <definedName name="wrn.Aging._.and._.Trend._.Analysis." hidden="1">{#N/A,#N/A,FALSE,"Aging Summary";#N/A,#N/A,FALSE,"Ratio Analysis";#N/A,#N/A,FALSE,"Test 120 Day Accts";#N/A,#N/A,FALSE,"Tickmarks"}</definedName>
    <definedName name="wrn.All._.Total._.Costsl." hidden="1">{"Help Desk",#N/A,FALSE,"Total Costs";"Server Management",#N/A,FALSE,"Total Costs";"Application Management",#N/A,FALSE,"Total Costs"}</definedName>
    <definedName name="wrn.Application._.Management._.Total._.Costs." hidden="1">{"Application Management",#N/A,FALSE,"Total Costs"}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FREELANCER." hidden="1">{#N/A,#N/A,FALSE,"712";#N/A,#N/A,FALSE,"_718";#N/A,#N/A,FALSE,"724";#N/A,#N/A,FALSE,"_751";#N/A,#N/A,FALSE,"_752";#N/A,#N/A,FALSE,"753";#N/A,#N/A,FALSE,"754";#N/A,#N/A,FALSE,"758";#N/A,#N/A,FALSE,"_761";#N/A,#N/A,FALSE,"_769"}</definedName>
    <definedName name="wrn.Help._.Desk._.Total._.Costs." hidden="1">{"Help Desk",#N/A,FALSE,"Total Costs"}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Server._.Management._.Total._.Costs." hidden="1">{"Server Management",#N/A,FALSE,"Total Costs"}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#REF!</definedName>
    <definedName name="XCSEDRAW">#N/A</definedName>
    <definedName name="xcvbc">#REF!</definedName>
    <definedName name="XLOAD">#N/A</definedName>
    <definedName name="XPSSBONUS">#N/A</definedName>
    <definedName name="XPSSDRAW">#N/A</definedName>
    <definedName name="xx">#REF!</definedName>
    <definedName name="xxxx">#REF!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ar98">#REF!</definedName>
    <definedName name="Year99">!$Z$8:$AN$540</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RS_LEFT">#REF!</definedName>
    <definedName name="YTD">#REF!</definedName>
    <definedName name="Ytd_620260_620264_in_BMO_tapes">#REF!</definedName>
    <definedName name="YTDBI">#REF!</definedName>
    <definedName name="yy">#REF!</definedName>
    <definedName name="yyy">#REF!</definedName>
    <definedName name="YYYY">"2012"</definedName>
    <definedName name="yyyyyy">#REF!</definedName>
    <definedName name="z">#REF!</definedName>
    <definedName name="ZLOAD">#N/A</definedName>
    <definedName name="zone1">#REF!</definedName>
    <definedName name="zxzxz">#REF!</definedName>
    <definedName name="zz">#REF!</definedName>
    <definedName name="zzzz">#REF!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6" i="1" l="1"/>
  <c r="AD43" i="1"/>
  <c r="U43" i="1"/>
  <c r="K43" i="1"/>
  <c r="J43" i="1"/>
  <c r="I43" i="1"/>
  <c r="F43" i="1"/>
  <c r="E43" i="1"/>
  <c r="D43" i="1"/>
  <c r="U41" i="1"/>
  <c r="U42" i="1" s="1"/>
  <c r="Q41" i="1"/>
  <c r="Q42" i="1" s="1"/>
  <c r="K41" i="1"/>
  <c r="K42" i="1" s="1"/>
  <c r="J41" i="1"/>
  <c r="J42" i="1" s="1"/>
  <c r="I41" i="1"/>
  <c r="I42" i="1" s="1"/>
  <c r="F41" i="1"/>
  <c r="F42" i="1" s="1"/>
  <c r="E41" i="1"/>
  <c r="E42" i="1" s="1"/>
  <c r="D41" i="1"/>
  <c r="D42" i="1" s="1"/>
  <c r="N37" i="1"/>
  <c r="R37" i="1" s="1"/>
  <c r="M37" i="1"/>
  <c r="S37" i="1" s="1"/>
  <c r="W37" i="1" s="1"/>
  <c r="AA37" i="1" s="1"/>
  <c r="AC37" i="1" s="1"/>
  <c r="H37" i="1"/>
  <c r="S36" i="1"/>
  <c r="W36" i="1" s="1"/>
  <c r="AA36" i="1" s="1"/>
  <c r="AC36" i="1" s="1"/>
  <c r="R36" i="1"/>
  <c r="N36" i="1"/>
  <c r="M36" i="1"/>
  <c r="H36" i="1"/>
  <c r="M35" i="1"/>
  <c r="S35" i="1" s="1"/>
  <c r="W35" i="1" s="1"/>
  <c r="AA35" i="1" s="1"/>
  <c r="AC35" i="1" s="1"/>
  <c r="H35" i="1"/>
  <c r="N35" i="1" s="1"/>
  <c r="R35" i="1" s="1"/>
  <c r="S31" i="1"/>
  <c r="W31" i="1" s="1"/>
  <c r="AA31" i="1" s="1"/>
  <c r="M31" i="1"/>
  <c r="H31" i="1"/>
  <c r="N31" i="1" s="1"/>
  <c r="R31" i="1" s="1"/>
  <c r="U30" i="1"/>
  <c r="T30" i="1"/>
  <c r="M30" i="1"/>
  <c r="S30" i="1" s="1"/>
  <c r="W30" i="1" s="1"/>
  <c r="AA30" i="1" s="1"/>
  <c r="H30" i="1"/>
  <c r="N30" i="1" s="1"/>
  <c r="R30" i="1" s="1"/>
  <c r="W29" i="1"/>
  <c r="AA29" i="1" s="1"/>
  <c r="S29" i="1"/>
  <c r="M29" i="1"/>
  <c r="H29" i="1"/>
  <c r="N29" i="1" s="1"/>
  <c r="R29" i="1" s="1"/>
  <c r="M28" i="1"/>
  <c r="S28" i="1" s="1"/>
  <c r="W28" i="1" s="1"/>
  <c r="AA28" i="1" s="1"/>
  <c r="H28" i="1"/>
  <c r="N28" i="1" s="1"/>
  <c r="R28" i="1" s="1"/>
  <c r="M27" i="1"/>
  <c r="S27" i="1" s="1"/>
  <c r="W27" i="1" s="1"/>
  <c r="AA27" i="1" s="1"/>
  <c r="H27" i="1"/>
  <c r="N27" i="1" s="1"/>
  <c r="R27" i="1" s="1"/>
  <c r="M26" i="1"/>
  <c r="S26" i="1" s="1"/>
  <c r="W26" i="1" s="1"/>
  <c r="AA26" i="1" s="1"/>
  <c r="H26" i="1"/>
  <c r="N26" i="1" s="1"/>
  <c r="R26" i="1" s="1"/>
  <c r="M25" i="1"/>
  <c r="S25" i="1" s="1"/>
  <c r="W25" i="1" s="1"/>
  <c r="AA25" i="1" s="1"/>
  <c r="H25" i="1"/>
  <c r="N25" i="1" s="1"/>
  <c r="R25" i="1" s="1"/>
  <c r="M24" i="1"/>
  <c r="S24" i="1" s="1"/>
  <c r="W24" i="1" s="1"/>
  <c r="AA24" i="1" s="1"/>
  <c r="H24" i="1"/>
  <c r="N24" i="1" s="1"/>
  <c r="R24" i="1" s="1"/>
  <c r="M23" i="1"/>
  <c r="S23" i="1" s="1"/>
  <c r="W23" i="1" s="1"/>
  <c r="AA23" i="1" s="1"/>
  <c r="H23" i="1"/>
  <c r="N23" i="1" s="1"/>
  <c r="R23" i="1" s="1"/>
  <c r="M22" i="1"/>
  <c r="S22" i="1" s="1"/>
  <c r="W22" i="1" s="1"/>
  <c r="AA22" i="1" s="1"/>
  <c r="H22" i="1"/>
  <c r="N22" i="1" s="1"/>
  <c r="R22" i="1" s="1"/>
  <c r="M21" i="1"/>
  <c r="S21" i="1" s="1"/>
  <c r="W21" i="1" s="1"/>
  <c r="AA21" i="1" s="1"/>
  <c r="H21" i="1"/>
  <c r="N21" i="1" s="1"/>
  <c r="R21" i="1" s="1"/>
  <c r="M20" i="1"/>
  <c r="S20" i="1" s="1"/>
  <c r="W20" i="1" s="1"/>
  <c r="AA20" i="1" s="1"/>
  <c r="H20" i="1"/>
  <c r="N20" i="1" s="1"/>
  <c r="R20" i="1" s="1"/>
  <c r="M19" i="1"/>
  <c r="S19" i="1" s="1"/>
  <c r="W19" i="1" s="1"/>
  <c r="AA19" i="1" s="1"/>
  <c r="H19" i="1"/>
  <c r="N19" i="1" s="1"/>
  <c r="R19" i="1" s="1"/>
  <c r="M18" i="1"/>
  <c r="S18" i="1" s="1"/>
  <c r="W18" i="1" s="1"/>
  <c r="AA18" i="1" s="1"/>
  <c r="H18" i="1"/>
  <c r="N18" i="1" s="1"/>
  <c r="R18" i="1" s="1"/>
  <c r="M17" i="1"/>
  <c r="S17" i="1" s="1"/>
  <c r="W17" i="1" s="1"/>
  <c r="AA17" i="1" s="1"/>
  <c r="H17" i="1"/>
  <c r="N17" i="1" s="1"/>
  <c r="R17" i="1" s="1"/>
  <c r="Y43" i="1"/>
  <c r="X43" i="1"/>
  <c r="V43" i="1"/>
  <c r="T43" i="1"/>
  <c r="Q43" i="1"/>
  <c r="P43" i="1"/>
  <c r="O43" i="1"/>
  <c r="L43" i="1"/>
  <c r="H16" i="1"/>
  <c r="H43" i="1" s="1"/>
  <c r="G43" i="1"/>
  <c r="M15" i="1"/>
  <c r="S15" i="1" s="1"/>
  <c r="W15" i="1" s="1"/>
  <c r="AA15" i="1" s="1"/>
  <c r="H15" i="1"/>
  <c r="N15" i="1" s="1"/>
  <c r="R15" i="1" s="1"/>
  <c r="M14" i="1"/>
  <c r="S14" i="1" s="1"/>
  <c r="W14" i="1" s="1"/>
  <c r="AA14" i="1" s="1"/>
  <c r="H14" i="1"/>
  <c r="N14" i="1" s="1"/>
  <c r="R14" i="1" s="1"/>
  <c r="M13" i="1"/>
  <c r="S13" i="1" s="1"/>
  <c r="W13" i="1" s="1"/>
  <c r="AA13" i="1" s="1"/>
  <c r="H13" i="1"/>
  <c r="N13" i="1" s="1"/>
  <c r="R13" i="1" s="1"/>
  <c r="M12" i="1"/>
  <c r="S12" i="1" s="1"/>
  <c r="W12" i="1" s="1"/>
  <c r="AA12" i="1" s="1"/>
  <c r="H12" i="1"/>
  <c r="N12" i="1" s="1"/>
  <c r="R12" i="1" s="1"/>
  <c r="M11" i="1"/>
  <c r="S11" i="1" s="1"/>
  <c r="W11" i="1" s="1"/>
  <c r="AA11" i="1" s="1"/>
  <c r="H11" i="1"/>
  <c r="N11" i="1" s="1"/>
  <c r="R11" i="1" s="1"/>
  <c r="M10" i="1"/>
  <c r="S10" i="1" s="1"/>
  <c r="W10" i="1" s="1"/>
  <c r="AA10" i="1" s="1"/>
  <c r="H10" i="1"/>
  <c r="N10" i="1" s="1"/>
  <c r="R10" i="1" s="1"/>
  <c r="M9" i="1"/>
  <c r="S9" i="1" s="1"/>
  <c r="W9" i="1" s="1"/>
  <c r="AA9" i="1" s="1"/>
  <c r="H9" i="1"/>
  <c r="N9" i="1" s="1"/>
  <c r="R9" i="1" s="1"/>
  <c r="Y41" i="1"/>
  <c r="Y42" i="1" s="1"/>
  <c r="X41" i="1"/>
  <c r="X42" i="1" s="1"/>
  <c r="P41" i="1"/>
  <c r="P42" i="1" s="1"/>
  <c r="O41" i="1"/>
  <c r="O42" i="1" s="1"/>
  <c r="L41" i="1"/>
  <c r="L42" i="1" s="1"/>
  <c r="G41" i="1"/>
  <c r="AF24" i="1" l="1"/>
  <c r="AG24" i="1" s="1"/>
  <c r="AF17" i="1"/>
  <c r="AG17" i="1" s="1"/>
  <c r="Z17" i="1"/>
  <c r="AF25" i="1"/>
  <c r="AG25" i="1" s="1"/>
  <c r="Z25" i="1"/>
  <c r="AB25" i="1" s="1"/>
  <c r="AC25" i="1" s="1"/>
  <c r="AF22" i="1"/>
  <c r="AG22" i="1" s="1"/>
  <c r="Z22" i="1"/>
  <c r="Z29" i="1"/>
  <c r="AF29" i="1"/>
  <c r="AG29" i="1" s="1"/>
  <c r="AB29" i="1"/>
  <c r="AC29" i="1" s="1"/>
  <c r="Z13" i="1"/>
  <c r="AB13" i="1" s="1"/>
  <c r="AC13" i="1" s="1"/>
  <c r="AF13" i="1"/>
  <c r="AG13" i="1" s="1"/>
  <c r="AF18" i="1"/>
  <c r="AG18" i="1" s="1"/>
  <c r="Z18" i="1"/>
  <c r="AG36" i="1"/>
  <c r="AF30" i="1"/>
  <c r="AG30" i="1" s="1"/>
  <c r="Z30" i="1"/>
  <c r="AB30" i="1" s="1"/>
  <c r="AC30" i="1" s="1"/>
  <c r="AF15" i="1"/>
  <c r="AG15" i="1" s="1"/>
  <c r="Z15" i="1"/>
  <c r="AB15" i="1" s="1"/>
  <c r="AC15" i="1" s="1"/>
  <c r="AG35" i="1"/>
  <c r="Z35" i="1"/>
  <c r="AD35" i="1" s="1"/>
  <c r="Z37" i="1"/>
  <c r="AD37" i="1" s="1"/>
  <c r="AG37" i="1"/>
  <c r="AF20" i="1"/>
  <c r="AG20" i="1" s="1"/>
  <c r="Z20" i="1"/>
  <c r="AB20" i="1" s="1"/>
  <c r="AC20" i="1" s="1"/>
  <c r="AF27" i="1"/>
  <c r="AG27" i="1" s="1"/>
  <c r="Z27" i="1"/>
  <c r="AB27" i="1" s="1"/>
  <c r="AC27" i="1" s="1"/>
  <c r="AF9" i="1"/>
  <c r="AG9" i="1" s="1"/>
  <c r="Z9" i="1"/>
  <c r="AF14" i="1"/>
  <c r="AG14" i="1" s="1"/>
  <c r="Z14" i="1"/>
  <c r="AF11" i="1"/>
  <c r="AG11" i="1" s="1"/>
  <c r="Z11" i="1"/>
  <c r="AF19" i="1"/>
  <c r="AG19" i="1" s="1"/>
  <c r="Z19" i="1"/>
  <c r="AB19" i="1" s="1"/>
  <c r="AC19" i="1" s="1"/>
  <c r="AF26" i="1"/>
  <c r="AG26" i="1" s="1"/>
  <c r="Z26" i="1"/>
  <c r="AB26" i="1" s="1"/>
  <c r="AC26" i="1" s="1"/>
  <c r="AF21" i="1"/>
  <c r="AG21" i="1" s="1"/>
  <c r="Z21" i="1"/>
  <c r="AB21" i="1" s="1"/>
  <c r="AC21" i="1" s="1"/>
  <c r="Z31" i="1"/>
  <c r="AB31" i="1" s="1"/>
  <c r="AC31" i="1" s="1"/>
  <c r="AG31" i="1"/>
  <c r="AF28" i="1"/>
  <c r="AG28" i="1" s="1"/>
  <c r="Z28" i="1"/>
  <c r="AB28" i="1" s="1"/>
  <c r="AC28" i="1" s="1"/>
  <c r="AF23" i="1"/>
  <c r="AG23" i="1" s="1"/>
  <c r="Z23" i="1"/>
  <c r="AB23" i="1" s="1"/>
  <c r="AC23" i="1" s="1"/>
  <c r="Z12" i="1"/>
  <c r="AB12" i="1" s="1"/>
  <c r="AC12" i="1" s="1"/>
  <c r="AF12" i="1"/>
  <c r="AG12" i="1" s="1"/>
  <c r="G42" i="1"/>
  <c r="AF10" i="1"/>
  <c r="AG10" i="1" s="1"/>
  <c r="Z10" i="1"/>
  <c r="N16" i="1"/>
  <c r="Z24" i="1"/>
  <c r="Z36" i="1"/>
  <c r="AD36" i="1" s="1"/>
  <c r="M16" i="1"/>
  <c r="H8" i="1"/>
  <c r="M8" i="1"/>
  <c r="V41" i="1"/>
  <c r="V42" i="1" s="1"/>
  <c r="R16" i="1" l="1"/>
  <c r="N43" i="1"/>
  <c r="AD19" i="1"/>
  <c r="AB10" i="1"/>
  <c r="AC10" i="1" s="1"/>
  <c r="AD10" i="1" s="1"/>
  <c r="AB11" i="1"/>
  <c r="AC11" i="1" s="1"/>
  <c r="AD11" i="1" s="1"/>
  <c r="AD20" i="1"/>
  <c r="AB22" i="1"/>
  <c r="AC22" i="1" s="1"/>
  <c r="AD22" i="1" s="1"/>
  <c r="AD12" i="1"/>
  <c r="AB14" i="1"/>
  <c r="AC14" i="1" s="1"/>
  <c r="AD14" i="1" s="1"/>
  <c r="AB24" i="1"/>
  <c r="AC24" i="1" s="1"/>
  <c r="AD24" i="1" s="1"/>
  <c r="AB18" i="1"/>
  <c r="AC18" i="1" s="1"/>
  <c r="AD18" i="1" s="1"/>
  <c r="M41" i="1"/>
  <c r="M42" i="1" s="1"/>
  <c r="S8" i="1"/>
  <c r="AB9" i="1"/>
  <c r="AC9" i="1" s="1"/>
  <c r="AD9" i="1" s="1"/>
  <c r="AB17" i="1"/>
  <c r="AC17" i="1" s="1"/>
  <c r="AD17" i="1" s="1"/>
  <c r="AD41" i="1" s="1"/>
  <c r="H41" i="1"/>
  <c r="H42" i="1" s="1"/>
  <c r="N8" i="1"/>
  <c r="S16" i="1"/>
  <c r="M43" i="1"/>
  <c r="AD13" i="1"/>
  <c r="W16" i="1" l="1"/>
  <c r="S43" i="1"/>
  <c r="N41" i="1"/>
  <c r="N42" i="1" s="1"/>
  <c r="R8" i="1"/>
  <c r="S41" i="1"/>
  <c r="S42" i="1" s="1"/>
  <c r="Z16" i="1"/>
  <c r="AB16" i="1" s="1"/>
  <c r="R43" i="1"/>
  <c r="AF16" i="1"/>
  <c r="AG16" i="1" s="1"/>
  <c r="AB43" i="1" l="1"/>
  <c r="AB46" i="1"/>
  <c r="Z43" i="1"/>
  <c r="Z46" i="1"/>
  <c r="Z8" i="1"/>
  <c r="AB8" i="1" s="1"/>
  <c r="R41" i="1"/>
  <c r="R42" i="1" s="1"/>
  <c r="AA16" i="1"/>
  <c r="W43" i="1"/>
  <c r="T41" i="1" l="1"/>
  <c r="T42" i="1" s="1"/>
  <c r="W8" i="1"/>
  <c r="AB41" i="1"/>
  <c r="AB42" i="1" s="1"/>
  <c r="AB45" i="1"/>
  <c r="Z41" i="1"/>
  <c r="Z42" i="1" s="1"/>
  <c r="Z45" i="1"/>
  <c r="AA43" i="1"/>
  <c r="AC16" i="1"/>
  <c r="AA46" i="1"/>
  <c r="AF8" i="1" l="1"/>
  <c r="AG8" i="1" s="1"/>
  <c r="W41" i="1"/>
  <c r="W42" i="1" s="1"/>
  <c r="AA8" i="1"/>
  <c r="AC43" i="1"/>
  <c r="AC46" i="1"/>
  <c r="AA45" i="1" l="1"/>
  <c r="AA41" i="1"/>
  <c r="AA42" i="1" s="1"/>
  <c r="AC8" i="1"/>
  <c r="AD8" i="1" l="1"/>
  <c r="AC41" i="1"/>
  <c r="AC42" i="1" s="1"/>
  <c r="AC45" i="1"/>
  <c r="AD42" i="1" l="1"/>
  <c r="AD45" i="1"/>
</calcChain>
</file>

<file path=xl/sharedStrings.xml><?xml version="1.0" encoding="utf-8"?>
<sst xmlns="http://schemas.openxmlformats.org/spreadsheetml/2006/main" count="98" uniqueCount="73">
  <si>
    <t>Projected Interest on Dec-31-23 Balances</t>
  </si>
  <si>
    <t>2.1.7 RRR</t>
  </si>
  <si>
    <t>Account Descriptions</t>
  </si>
  <si>
    <t>Account Number</t>
  </si>
  <si>
    <t>Opening Principal Amounts as of Jan-1-22</t>
  </si>
  <si>
    <t>Transactions(1) Debit / (Credit) during 2022</t>
  </si>
  <si>
    <t>OEB-Approved Disposition during 2022</t>
  </si>
  <si>
    <t>Principal Adjustments during 2022</t>
  </si>
  <si>
    <t>Closing Principal Balance as of Dec-31-22</t>
  </si>
  <si>
    <t>Opening Interest Amounts as of Jan-1-22</t>
  </si>
  <si>
    <t>Interest Jan-1 to Dec-31-22</t>
  </si>
  <si>
    <t>Interest Adjustments(1) during 2022</t>
  </si>
  <si>
    <t>Closing Interest Amounts as of Dec-31-22</t>
  </si>
  <si>
    <t>Opening Principal Amounts as of Jan-1-23</t>
  </si>
  <si>
    <t>Transactions Debit / (Credit) during 2023</t>
  </si>
  <si>
    <t>OEB-Approved Disposition during 2023</t>
  </si>
  <si>
    <t>Principal Adjustments(1) for 2023</t>
  </si>
  <si>
    <t>Closing Principal Balance as of Dec-31-23</t>
  </si>
  <si>
    <t>Opening Interest Amounts as of Jan-1-23</t>
  </si>
  <si>
    <t>Interest Jan-1 to Dec-31-23</t>
  </si>
  <si>
    <t>Interest Adjustments(1) during 2023</t>
  </si>
  <si>
    <t>Closing Interest Amounts as of Dec-31-23</t>
  </si>
  <si>
    <t>Principal Disposition during 2024 - instructed by  OEB</t>
  </si>
  <si>
    <t>Interest Disposition during 2024- instructed by  OEB</t>
  </si>
  <si>
    <t>Closing Principal Balances as of Dec 31-23 Adjusted for Dispositions during 2024</t>
  </si>
  <si>
    <t>Closing Interest Balances as of Dec 31-23 Adjusted for Dispositions during 2024</t>
  </si>
  <si>
    <t>Projected Interest  from Jan 1, 2024 to December 31, 2024 on  Dec 31-23 balance adjusted for disposition during 2024 (2)</t>
  </si>
  <si>
    <t>Total Interest</t>
  </si>
  <si>
    <t>Total Claim</t>
  </si>
  <si>
    <t>Accounts To Dispose
Yes/No</t>
  </si>
  <si>
    <t>As of Dec 31-23</t>
  </si>
  <si>
    <t>Variance                           RRR vs. 2023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</si>
  <si>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</si>
  <si>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</si>
  <si>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</si>
  <si>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</si>
  <si>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</si>
  <si>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</si>
  <si>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</si>
  <si>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</si>
  <si>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</si>
  <si>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</si>
  <si>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</si>
  <si>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</si>
  <si>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</si>
  <si>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</si>
  <si>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</si>
  <si>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Disposition and Recovery/Refund of Regulatory Balances (2017)-Haldimand</t>
  </si>
  <si>
    <t xml:space="preserve">Disposition and Recovery/Refund of Regulatory Balances (2018) </t>
  </si>
  <si>
    <t>Disposition and Recovery/Refund of Regulatory Balances (2019) - HONI</t>
  </si>
  <si>
    <t>Disposition and Recovery/Refund of Regulatory Balances (2020)</t>
  </si>
  <si>
    <t xml:space="preserve">Disposition and Recovery/Refund of Regulatory Balances (2021) - HONI and Acquired LDCs </t>
  </si>
  <si>
    <t>Disposition and Recovery/Refund of Regulatory Balances (2021) - OPDC PDI</t>
  </si>
  <si>
    <t>Disposition and Recovery/Refund of Regulatory Balances (2021) - DTA -HONI</t>
  </si>
  <si>
    <t>Disposition and Recovery/Refund of Regulatory Balances (2022)-Acquired LDCs Group 2</t>
  </si>
  <si>
    <t>Disposition and Recovery/Refund of Regulatory Balances (2022)-Acquired LDCs LRAMVA</t>
  </si>
  <si>
    <t>Disposition and Recovery/Refund of Regulatory Balances (2022)-CGAAP-Woodstock</t>
  </si>
  <si>
    <t>Disposition and Recovery/Refund of Regulatory Balances (2022) CGAAP-OPDC</t>
  </si>
  <si>
    <t>Disposition and Recovery/Refund of Regulatory Balances (2023) HONI and LDCs</t>
  </si>
  <si>
    <t>Disposition and Recovery/Refund of Regulatory Balances (2023) OPDC PDI</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</si>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</sst>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quot;$&quot;#,##0;[Red]\-&quot;$&quot;#,##0"/>
    <numFmt numFmtId="166" formatCode="&quot;$&quot;#,##0.00;[Red]\-&quot;$&quot;#,##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1"/>
      <color rgb="FFFF0000"/>
      <name val="Arial"/>
      <family val="2"/>
    </font>
    <font>
      <b/>
      <sz val="11"/>
      <name val="Arial"/>
      <family val="2"/>
    </font>
    <font>
      <b/>
      <sz val="22"/>
      <name val="Book Antiqua"/>
      <family val="1"/>
    </font>
    <font>
      <sz val="22"/>
      <name val="Book Antiqua"/>
      <family val="1"/>
    </font>
    <font>
      <sz val="10"/>
      <color rgb="FFFF0000"/>
      <name val="Arial"/>
      <family val="2"/>
    </font>
    <font>
      <b/>
      <sz val="16"/>
      <name val="Book Antiqua"/>
      <family val="1"/>
    </font>
    <font>
      <b/>
      <sz val="10"/>
      <name val="Book Antiqua"/>
      <family val="1"/>
    </font>
    <font>
      <sz val="10"/>
      <name val="Book Antiqua"/>
      <family val="1"/>
    </font>
    <font>
      <b/>
      <sz val="18"/>
      <name val="Arial"/>
      <family val="2"/>
    </font>
    <font>
      <sz val="11"/>
      <name val="Arial"/>
      <family val="2"/>
    </font>
    <font>
      <b/>
      <sz val="11"/>
      <color theme="1"/>
      <name val="Arial"/>
      <family val="2"/>
    </font>
    <font>
      <vertAlign val="superscript"/>
      <sz val="11"/>
      <name val="Arial"/>
      <family val="2"/>
    </font>
    <font>
      <i/>
      <sz val="11"/>
      <color rgb="FFFF0000"/>
      <name val="Arial"/>
      <family val="2"/>
    </font>
    <font>
      <b/>
      <sz val="10"/>
      <color rgb="FFFF0000"/>
      <name val="Arial"/>
      <family val="2"/>
    </font>
    <font>
      <sz val="11"/>
      <color rgb="FFFF0000"/>
      <name val="Arial"/>
      <family val="2"/>
    </font>
    <font>
      <b/>
      <sz val="10"/>
      <name val="Arial"/>
      <family val="2"/>
    </font>
  </fonts>
  <fills count="5">
    <fill>
      <patternFill patternType="none"/>
    </fill>
    <fill>
      <patternFill patternType="gray125"/>
    </fill>
    <fill>
      <patternFill patternType="solid">
        <fgColor rgb="FFEBF1DE"/>
        <bgColor indexed="64"/>
      </patternFill>
    </fill>
    <fill>
      <patternFill patternType="solid">
        <fgColor rgb="FFA6A6A6"/>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top/>
      <bottom/>
      <diagonal/>
    </border>
    <border>
      <left style="medium">
        <color indexed="64"/>
      </left>
      <right style="medium">
        <color indexed="64"/>
      </right>
      <top/>
      <bottom/>
      <diagonal/>
    </border>
    <border>
      <left style="thin">
        <color auto="1"/>
      </left>
      <right/>
      <top/>
      <bottom style="medium">
        <color indexed="12"/>
      </bottom>
      <diagonal/>
    </border>
    <border>
      <left/>
      <right/>
      <top/>
      <bottom style="medium">
        <color indexed="12"/>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12"/>
      </bottom>
      <diagonal/>
    </border>
    <border>
      <left style="medium">
        <color indexed="64"/>
      </left>
      <right style="medium">
        <color indexed="64"/>
      </right>
      <top/>
      <bottom style="medium">
        <color indexed="39"/>
      </bottom>
      <diagonal/>
    </border>
    <border>
      <left style="thin">
        <color auto="1"/>
      </left>
      <right/>
      <top style="medium">
        <color indexed="12"/>
      </top>
      <bottom/>
      <diagonal/>
    </border>
    <border>
      <left/>
      <right style="medium">
        <color indexed="64"/>
      </right>
      <top style="medium">
        <color indexed="12"/>
      </top>
      <bottom/>
      <diagonal/>
    </border>
    <border>
      <left style="thin">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top style="thin">
        <color theme="0"/>
      </top>
      <bottom style="thin">
        <color theme="0"/>
      </bottom>
      <diagonal/>
    </border>
    <border>
      <left style="medium">
        <color indexed="9"/>
      </left>
      <right style="medium">
        <color indexed="9"/>
      </right>
      <top style="medium">
        <color indexed="9"/>
      </top>
      <bottom/>
      <diagonal/>
    </border>
    <border>
      <left style="thin">
        <color indexed="64"/>
      </left>
      <right style="medium">
        <color indexed="9"/>
      </right>
      <top style="medium">
        <color indexed="9"/>
      </top>
      <bottom style="medium">
        <color indexed="9"/>
      </bottom>
      <diagonal/>
    </border>
    <border>
      <left style="medium">
        <color indexed="64"/>
      </left>
      <right style="medium">
        <color indexed="64"/>
      </right>
      <top style="medium">
        <color indexed="9"/>
      </top>
      <bottom/>
      <diagonal/>
    </border>
    <border>
      <left/>
      <right style="medium">
        <color indexed="9"/>
      </right>
      <top style="medium">
        <color indexed="9"/>
      </top>
      <bottom style="medium">
        <color indexed="9"/>
      </bottom>
      <diagonal/>
    </border>
    <border>
      <left style="medium">
        <color indexed="64"/>
      </left>
      <right/>
      <top/>
      <bottom style="medium">
        <color indexed="64"/>
      </bottom>
      <diagonal/>
    </border>
    <border>
      <left/>
      <right style="medium">
        <color indexed="64"/>
      </right>
      <top/>
      <bottom style="medium">
        <color auto="1"/>
      </bottom>
      <diagonal/>
    </border>
    <border>
      <left style="thin">
        <color indexed="64"/>
      </left>
      <right/>
      <top style="medium">
        <color indexed="9"/>
      </top>
      <bottom style="medium">
        <color auto="1"/>
      </bottom>
      <diagonal/>
    </border>
    <border>
      <left/>
      <right/>
      <top/>
      <bottom style="medium">
        <color auto="1"/>
      </bottom>
      <diagonal/>
    </border>
    <border>
      <left style="medium">
        <color indexed="64"/>
      </left>
      <right/>
      <top style="medium">
        <color indexed="9"/>
      </top>
      <bottom style="medium">
        <color indexed="64"/>
      </bottom>
      <diagonal/>
    </border>
    <border>
      <left style="medium">
        <color indexed="64"/>
      </left>
      <right style="medium">
        <color indexed="64"/>
      </right>
      <top style="medium">
        <color indexed="9"/>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cellStyleXfs>
  <cellXfs count="161">
    <xf numFmtId="0" fontId="0" fillId="0" borderId="0" xfId="0"/>
    <xf numFmtId="164" fontId="0" fillId="0" borderId="0" xfId="0" applyNumberFormat="1"/>
    <xf numFmtId="165" fontId="0" fillId="0" borderId="0" xfId="0" applyNumberFormat="1"/>
    <xf numFmtId="43" fontId="0" fillId="0" borderId="0" xfId="0" applyNumberFormat="1"/>
    <xf numFmtId="0" fontId="4" fillId="0" borderId="0" xfId="2" applyFont="1"/>
    <xf numFmtId="0" fontId="5" fillId="0" borderId="0" xfId="2" applyFont="1" applyAlignment="1">
      <alignment wrapText="1"/>
    </xf>
    <xf numFmtId="0" fontId="7" fillId="0" borderId="4" xfId="2" applyFont="1" applyBorder="1" applyAlignment="1">
      <alignment horizontal="center"/>
    </xf>
    <xf numFmtId="0" fontId="7" fillId="0" borderId="3" xfId="2" applyFont="1" applyBorder="1"/>
    <xf numFmtId="0" fontId="8" fillId="0" borderId="0" xfId="2" applyFont="1"/>
    <xf numFmtId="0" fontId="3" fillId="0" borderId="0" xfId="2"/>
    <xf numFmtId="0" fontId="12" fillId="0" borderId="5" xfId="2" applyFont="1" applyBorder="1" applyAlignment="1">
      <alignment vertical="center"/>
    </xf>
    <xf numFmtId="0" fontId="13" fillId="0" borderId="6" xfId="2" applyFont="1" applyBorder="1"/>
    <xf numFmtId="43" fontId="13" fillId="0" borderId="20" xfId="1" applyFont="1" applyFill="1" applyBorder="1" applyProtection="1"/>
    <xf numFmtId="43" fontId="13" fillId="0" borderId="0" xfId="1" applyFont="1" applyFill="1" applyBorder="1" applyProtection="1"/>
    <xf numFmtId="43" fontId="3" fillId="0" borderId="0" xfId="1" applyFont="1" applyFill="1" applyBorder="1" applyAlignment="1" applyProtection="1">
      <alignment wrapText="1"/>
    </xf>
    <xf numFmtId="43" fontId="5" fillId="0" borderId="0" xfId="1" applyFont="1" applyFill="1" applyBorder="1" applyAlignment="1" applyProtection="1">
      <alignment horizontal="center" vertical="center" wrapText="1"/>
    </xf>
    <xf numFmtId="43" fontId="13" fillId="0" borderId="10" xfId="1" applyFont="1" applyFill="1" applyBorder="1" applyProtection="1"/>
    <xf numFmtId="43" fontId="5" fillId="0" borderId="11" xfId="1" applyFont="1" applyFill="1" applyBorder="1" applyAlignment="1" applyProtection="1">
      <alignment horizontal="center" vertical="center" wrapText="1"/>
    </xf>
    <xf numFmtId="43" fontId="3" fillId="0" borderId="5" xfId="1" applyFont="1" applyFill="1" applyBorder="1" applyAlignment="1" applyProtection="1">
      <alignment wrapText="1"/>
    </xf>
    <xf numFmtId="43" fontId="3" fillId="0" borderId="8" xfId="1" applyFont="1" applyFill="1" applyBorder="1" applyAlignment="1" applyProtection="1">
      <alignment wrapText="1"/>
    </xf>
    <xf numFmtId="43" fontId="3" fillId="0" borderId="6" xfId="1" applyFont="1" applyFill="1" applyBorder="1" applyAlignment="1" applyProtection="1">
      <alignment wrapText="1"/>
    </xf>
    <xf numFmtId="43" fontId="3" fillId="0" borderId="13" xfId="1" applyFont="1" applyFill="1" applyBorder="1" applyProtection="1"/>
    <xf numFmtId="43" fontId="3" fillId="0" borderId="8" xfId="1" applyFont="1" applyBorder="1" applyProtection="1"/>
    <xf numFmtId="43" fontId="3" fillId="0" borderId="6" xfId="1" applyFont="1" applyBorder="1" applyProtection="1"/>
    <xf numFmtId="166" fontId="3" fillId="0" borderId="10" xfId="2" applyNumberFormat="1" applyBorder="1"/>
    <xf numFmtId="165" fontId="3" fillId="0" borderId="9" xfId="2" applyNumberFormat="1" applyBorder="1" applyProtection="1">
      <protection locked="0"/>
    </xf>
    <xf numFmtId="165" fontId="13" fillId="0" borderId="21" xfId="2" applyNumberFormat="1" applyFont="1" applyBorder="1"/>
    <xf numFmtId="165" fontId="8" fillId="0" borderId="0" xfId="2" applyNumberFormat="1" applyFont="1"/>
    <xf numFmtId="0" fontId="13" fillId="0" borderId="10" xfId="2" applyFont="1" applyBorder="1" applyAlignment="1">
      <alignment horizontal="left"/>
    </xf>
    <xf numFmtId="0" fontId="13" fillId="0" borderId="11" xfId="2" applyFont="1" applyBorder="1" applyAlignment="1">
      <alignment horizontal="center"/>
    </xf>
    <xf numFmtId="164" fontId="13" fillId="3" borderId="22" xfId="1" applyNumberFormat="1" applyFont="1" applyFill="1" applyBorder="1" applyProtection="1"/>
    <xf numFmtId="164" fontId="13" fillId="3" borderId="23" xfId="1" applyNumberFormat="1" applyFont="1" applyFill="1" applyBorder="1" applyProtection="1"/>
    <xf numFmtId="164" fontId="13" fillId="3" borderId="24" xfId="1" applyNumberFormat="1" applyFont="1" applyFill="1" applyBorder="1" applyProtection="1"/>
    <xf numFmtId="164" fontId="13" fillId="2" borderId="24" xfId="1" applyNumberFormat="1" applyFont="1" applyFill="1" applyBorder="1" applyProtection="1">
      <protection locked="0"/>
    </xf>
    <xf numFmtId="164" fontId="13" fillId="0" borderId="0" xfId="1" applyNumberFormat="1" applyFont="1" applyFill="1" applyBorder="1" applyProtection="1"/>
    <xf numFmtId="164" fontId="13" fillId="0" borderId="10" xfId="1" applyNumberFormat="1" applyFont="1" applyFill="1" applyBorder="1" applyProtection="1"/>
    <xf numFmtId="164" fontId="13" fillId="0" borderId="24" xfId="1" applyNumberFormat="1" applyFont="1" applyFill="1" applyBorder="1" applyProtection="1"/>
    <xf numFmtId="164" fontId="13" fillId="0" borderId="11" xfId="1" applyNumberFormat="1" applyFont="1" applyFill="1" applyBorder="1" applyProtection="1"/>
    <xf numFmtId="164" fontId="13" fillId="2" borderId="25" xfId="1" applyNumberFormat="1" applyFont="1" applyFill="1" applyBorder="1" applyProtection="1">
      <protection locked="0"/>
    </xf>
    <xf numFmtId="164" fontId="13" fillId="2" borderId="26" xfId="1" applyNumberFormat="1" applyFont="1" applyFill="1" applyBorder="1" applyProtection="1">
      <protection locked="0"/>
    </xf>
    <xf numFmtId="164" fontId="13" fillId="0" borderId="11" xfId="1" applyNumberFormat="1" applyFont="1" applyBorder="1" applyProtection="1"/>
    <xf numFmtId="164" fontId="14" fillId="4" borderId="27" xfId="1" applyNumberFormat="1" applyFont="1" applyFill="1" applyBorder="1" applyAlignment="1" applyProtection="1">
      <alignment horizontal="center" vertical="center"/>
      <protection locked="0"/>
    </xf>
    <xf numFmtId="37" fontId="13" fillId="2" borderId="26" xfId="2" applyNumberFormat="1" applyFont="1" applyFill="1" applyBorder="1" applyProtection="1">
      <protection locked="0"/>
    </xf>
    <xf numFmtId="164" fontId="1" fillId="0" borderId="11" xfId="1" applyNumberFormat="1" applyFont="1" applyBorder="1"/>
    <xf numFmtId="164" fontId="8" fillId="0" borderId="0" xfId="1" applyNumberFormat="1" applyFont="1"/>
    <xf numFmtId="164" fontId="0" fillId="0" borderId="0" xfId="1" applyNumberFormat="1" applyFont="1"/>
    <xf numFmtId="164" fontId="13" fillId="3" borderId="28" xfId="1" applyNumberFormat="1" applyFont="1" applyFill="1" applyBorder="1" applyProtection="1"/>
    <xf numFmtId="164" fontId="13" fillId="3" borderId="29" xfId="1" applyNumberFormat="1" applyFont="1" applyFill="1" applyBorder="1" applyProtection="1"/>
    <xf numFmtId="43" fontId="13" fillId="3" borderId="29" xfId="1" applyFont="1" applyFill="1" applyBorder="1" applyProtection="1"/>
    <xf numFmtId="43" fontId="13" fillId="3" borderId="24" xfId="1" applyFont="1" applyFill="1" applyBorder="1" applyProtection="1"/>
    <xf numFmtId="43" fontId="13" fillId="2" borderId="24" xfId="1" applyFont="1" applyFill="1" applyBorder="1" applyProtection="1">
      <protection locked="0"/>
    </xf>
    <xf numFmtId="43" fontId="13" fillId="0" borderId="24" xfId="1" applyFont="1" applyFill="1" applyBorder="1" applyProtection="1"/>
    <xf numFmtId="43" fontId="13" fillId="0" borderId="11" xfId="1" applyFont="1" applyFill="1" applyBorder="1" applyProtection="1"/>
    <xf numFmtId="43" fontId="13" fillId="2" borderId="25" xfId="1" applyFont="1" applyFill="1" applyBorder="1" applyProtection="1">
      <protection locked="0"/>
    </xf>
    <xf numFmtId="0" fontId="8" fillId="0" borderId="0" xfId="3" applyFont="1"/>
    <xf numFmtId="0" fontId="13" fillId="0" borderId="10" xfId="4" applyFont="1" applyBorder="1" applyAlignment="1">
      <alignment horizontal="left" wrapText="1"/>
    </xf>
    <xf numFmtId="0" fontId="13" fillId="0" borderId="11" xfId="2" applyFont="1" applyBorder="1" applyAlignment="1">
      <alignment horizontal="center" vertical="top"/>
    </xf>
    <xf numFmtId="0" fontId="14" fillId="4" borderId="27" xfId="2" applyFont="1" applyFill="1" applyBorder="1" applyAlignment="1" applyProtection="1">
      <alignment horizontal="center" vertical="center"/>
      <protection locked="0"/>
    </xf>
    <xf numFmtId="0" fontId="14" fillId="4" borderId="10" xfId="2" applyFont="1" applyFill="1" applyBorder="1" applyAlignment="1" applyProtection="1">
      <alignment horizontal="center" vertical="center"/>
      <protection locked="0"/>
    </xf>
    <xf numFmtId="165" fontId="13" fillId="2" borderId="26" xfId="2" applyNumberFormat="1" applyFont="1" applyFill="1" applyBorder="1" applyProtection="1">
      <protection locked="0"/>
    </xf>
    <xf numFmtId="43" fontId="13" fillId="0" borderId="12" xfId="1" applyFont="1" applyFill="1" applyBorder="1" applyProtection="1"/>
    <xf numFmtId="43" fontId="13" fillId="0" borderId="25" xfId="1" applyFont="1" applyFill="1" applyBorder="1" applyProtection="1">
      <protection locked="0"/>
    </xf>
    <xf numFmtId="43" fontId="13" fillId="0" borderId="24" xfId="1" applyFont="1" applyFill="1" applyBorder="1" applyProtection="1">
      <protection locked="0"/>
    </xf>
    <xf numFmtId="43" fontId="13" fillId="0" borderId="26" xfId="1" applyFont="1" applyFill="1" applyBorder="1" applyProtection="1">
      <protection locked="0"/>
    </xf>
    <xf numFmtId="43" fontId="13" fillId="0" borderId="23" xfId="1" applyFont="1" applyFill="1" applyBorder="1" applyProtection="1">
      <protection locked="0"/>
    </xf>
    <xf numFmtId="166" fontId="3" fillId="0" borderId="10" xfId="2" applyNumberFormat="1" applyBorder="1" applyAlignment="1">
      <alignment horizontal="center"/>
    </xf>
    <xf numFmtId="165" fontId="13" fillId="0" borderId="26" xfId="2" applyNumberFormat="1" applyFont="1" applyBorder="1" applyProtection="1">
      <protection locked="0"/>
    </xf>
    <xf numFmtId="165" fontId="1" fillId="0" borderId="11" xfId="0" applyNumberFormat="1" applyFont="1" applyBorder="1"/>
    <xf numFmtId="0" fontId="16" fillId="0" borderId="10" xfId="2" applyFont="1" applyBorder="1" applyAlignment="1">
      <alignment horizontal="left"/>
    </xf>
    <xf numFmtId="43" fontId="13" fillId="0" borderId="12" xfId="1" applyFont="1" applyFill="1" applyBorder="1" applyProtection="1">
      <protection locked="0"/>
    </xf>
    <xf numFmtId="43" fontId="13" fillId="0" borderId="0" xfId="1" applyFont="1" applyFill="1" applyBorder="1" applyProtection="1">
      <protection locked="0"/>
    </xf>
    <xf numFmtId="43" fontId="13" fillId="0" borderId="30" xfId="1" applyFont="1" applyFill="1" applyBorder="1" applyProtection="1">
      <protection locked="0"/>
    </xf>
    <xf numFmtId="43" fontId="13" fillId="0" borderId="31" xfId="1" applyFont="1" applyFill="1" applyBorder="1" applyProtection="1">
      <protection locked="0"/>
    </xf>
    <xf numFmtId="165" fontId="13" fillId="0" borderId="11" xfId="2" applyNumberFormat="1" applyFont="1" applyBorder="1"/>
    <xf numFmtId="0" fontId="13" fillId="0" borderId="10" xfId="2" applyFont="1" applyBorder="1"/>
    <xf numFmtId="0" fontId="13" fillId="0" borderId="11" xfId="2" applyFont="1" applyBorder="1"/>
    <xf numFmtId="43" fontId="3" fillId="0" borderId="13" xfId="1" applyFont="1" applyBorder="1" applyProtection="1"/>
    <xf numFmtId="43" fontId="3" fillId="0" borderId="0" xfId="1" applyFont="1" applyFill="1" applyBorder="1" applyProtection="1"/>
    <xf numFmtId="43" fontId="13" fillId="0" borderId="11" xfId="1" applyFont="1" applyBorder="1" applyProtection="1"/>
    <xf numFmtId="0" fontId="5" fillId="0" borderId="10" xfId="2" applyFont="1" applyBorder="1"/>
    <xf numFmtId="0" fontId="5" fillId="0" borderId="11" xfId="2" applyFont="1" applyBorder="1"/>
    <xf numFmtId="43" fontId="5" fillId="0" borderId="12" xfId="1" applyFont="1" applyFill="1" applyBorder="1" applyProtection="1"/>
    <xf numFmtId="164" fontId="5" fillId="0" borderId="12" xfId="1" applyNumberFormat="1" applyFont="1" applyFill="1" applyBorder="1" applyProtection="1"/>
    <xf numFmtId="164" fontId="5" fillId="0" borderId="10" xfId="1" applyNumberFormat="1" applyFont="1" applyFill="1" applyBorder="1" applyProtection="1"/>
    <xf numFmtId="164" fontId="5" fillId="0" borderId="13" xfId="1" applyNumberFormat="1" applyFont="1" applyFill="1" applyBorder="1" applyProtection="1"/>
    <xf numFmtId="164" fontId="5" fillId="0" borderId="0" xfId="1" applyNumberFormat="1" applyFont="1" applyFill="1" applyBorder="1" applyProtection="1"/>
    <xf numFmtId="166" fontId="3" fillId="0" borderId="13" xfId="2" applyNumberFormat="1" applyBorder="1"/>
    <xf numFmtId="165" fontId="5" fillId="0" borderId="26" xfId="2" applyNumberFormat="1" applyFont="1" applyBorder="1" applyProtection="1">
      <protection locked="0"/>
    </xf>
    <xf numFmtId="165" fontId="5" fillId="0" borderId="11" xfId="2" applyNumberFormat="1" applyFont="1" applyBorder="1"/>
    <xf numFmtId="0" fontId="2" fillId="0" borderId="0" xfId="0" applyFont="1"/>
    <xf numFmtId="164" fontId="13" fillId="0" borderId="13" xfId="1" applyNumberFormat="1" applyFont="1" applyFill="1" applyBorder="1" applyProtection="1"/>
    <xf numFmtId="166" fontId="13" fillId="0" borderId="10" xfId="2" applyNumberFormat="1" applyFont="1" applyBorder="1"/>
    <xf numFmtId="0" fontId="5" fillId="0" borderId="10" xfId="2" applyFont="1" applyBorder="1" applyAlignment="1">
      <alignment horizontal="left"/>
    </xf>
    <xf numFmtId="0" fontId="5" fillId="0" borderId="11" xfId="2" applyFont="1" applyBorder="1" applyAlignment="1">
      <alignment horizontal="center"/>
    </xf>
    <xf numFmtId="165" fontId="13" fillId="0" borderId="13" xfId="2" applyNumberFormat="1" applyFont="1" applyBorder="1" applyProtection="1">
      <protection locked="0"/>
    </xf>
    <xf numFmtId="43" fontId="5" fillId="0" borderId="0" xfId="1" applyFont="1" applyFill="1" applyBorder="1" applyProtection="1"/>
    <xf numFmtId="43" fontId="5" fillId="0" borderId="11" xfId="1" applyFont="1" applyFill="1" applyBorder="1" applyProtection="1"/>
    <xf numFmtId="166" fontId="5" fillId="0" borderId="10" xfId="2" applyNumberFormat="1" applyFont="1" applyBorder="1"/>
    <xf numFmtId="165" fontId="5" fillId="0" borderId="13" xfId="2" applyNumberFormat="1" applyFont="1" applyBorder="1" applyProtection="1">
      <protection locked="0"/>
    </xf>
    <xf numFmtId="0" fontId="4" fillId="0" borderId="0" xfId="3" applyFont="1"/>
    <xf numFmtId="43" fontId="5" fillId="0" borderId="10" xfId="1" applyFont="1" applyFill="1" applyBorder="1" applyProtection="1"/>
    <xf numFmtId="164" fontId="5" fillId="0" borderId="11" xfId="1" applyNumberFormat="1" applyFont="1" applyFill="1" applyBorder="1" applyProtection="1"/>
    <xf numFmtId="43" fontId="13" fillId="0" borderId="13" xfId="1" applyFont="1" applyFill="1" applyBorder="1" applyProtection="1"/>
    <xf numFmtId="0" fontId="18" fillId="0" borderId="0" xfId="3" applyFont="1"/>
    <xf numFmtId="0" fontId="13" fillId="0" borderId="32" xfId="2" applyFont="1" applyBorder="1"/>
    <xf numFmtId="0" fontId="13" fillId="0" borderId="33" xfId="2" applyFont="1" applyBorder="1" applyAlignment="1">
      <alignment horizontal="center"/>
    </xf>
    <xf numFmtId="165" fontId="13" fillId="0" borderId="34" xfId="2" applyNumberFormat="1" applyFont="1" applyBorder="1"/>
    <xf numFmtId="165" fontId="13" fillId="0" borderId="35" xfId="2" applyNumberFormat="1" applyFont="1" applyBorder="1"/>
    <xf numFmtId="165" fontId="13" fillId="0" borderId="36" xfId="2" applyNumberFormat="1" applyFont="1" applyBorder="1"/>
    <xf numFmtId="165" fontId="13" fillId="0" borderId="33" xfId="2" applyNumberFormat="1" applyFont="1" applyBorder="1"/>
    <xf numFmtId="165" fontId="13" fillId="0" borderId="37" xfId="2" applyNumberFormat="1" applyFont="1" applyBorder="1"/>
    <xf numFmtId="166" fontId="3" fillId="0" borderId="32" xfId="2" applyNumberFormat="1" applyBorder="1"/>
    <xf numFmtId="166" fontId="3" fillId="0" borderId="38" xfId="2" applyNumberFormat="1" applyBorder="1" applyProtection="1">
      <protection locked="0"/>
    </xf>
    <xf numFmtId="0" fontId="1" fillId="0" borderId="0" xfId="0" applyFont="1"/>
    <xf numFmtId="0" fontId="19" fillId="0" borderId="0" xfId="5" applyFont="1"/>
    <xf numFmtId="0" fontId="15" fillId="0" borderId="0" xfId="5" applyFont="1" applyAlignment="1">
      <alignment vertical="top"/>
    </xf>
    <xf numFmtId="0" fontId="3" fillId="0" borderId="0" xfId="5" applyAlignment="1">
      <alignment horizontal="left" vertical="top" wrapText="1"/>
    </xf>
    <xf numFmtId="166" fontId="3" fillId="0" borderId="0" xfId="5" applyNumberFormat="1" applyAlignment="1">
      <alignment vertical="top"/>
    </xf>
    <xf numFmtId="0" fontId="3" fillId="0" borderId="0" xfId="5" applyAlignment="1">
      <alignment vertical="top" wrapText="1"/>
    </xf>
    <xf numFmtId="164" fontId="8" fillId="0" borderId="13" xfId="1" applyNumberFormat="1" applyFont="1" applyBorder="1"/>
    <xf numFmtId="164" fontId="17" fillId="0" borderId="0" xfId="3" applyNumberFormat="1" applyFont="1"/>
    <xf numFmtId="0" fontId="2" fillId="0" borderId="10" xfId="0" applyFont="1" applyBorder="1"/>
    <xf numFmtId="0" fontId="6" fillId="0" borderId="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2" xfId="2" applyFont="1" applyBorder="1" applyAlignment="1">
      <alignment horizontal="center" wrapText="1"/>
    </xf>
    <xf numFmtId="0" fontId="7" fillId="0" borderId="3" xfId="2" applyFont="1" applyBorder="1" applyAlignment="1">
      <alignment horizontal="center" wrapText="1"/>
    </xf>
    <xf numFmtId="0" fontId="9" fillId="0" borderId="5" xfId="2" applyFont="1" applyBorder="1" applyAlignment="1">
      <alignment horizontal="left" vertical="center"/>
    </xf>
    <xf numFmtId="0" fontId="9" fillId="0" borderId="10" xfId="2" applyFont="1" applyBorder="1" applyAlignment="1">
      <alignment horizontal="left" vertical="center"/>
    </xf>
    <xf numFmtId="0" fontId="10" fillId="0" borderId="6" xfId="2" applyFont="1" applyBorder="1" applyAlignment="1">
      <alignment horizontal="center" vertical="center" wrapText="1"/>
    </xf>
    <xf numFmtId="0" fontId="10" fillId="0" borderId="11" xfId="2" applyFont="1" applyBorder="1" applyAlignment="1">
      <alignment horizontal="center" vertical="center" wrapText="1"/>
    </xf>
    <xf numFmtId="166" fontId="10" fillId="0" borderId="7" xfId="2" applyNumberFormat="1" applyFont="1" applyBorder="1" applyAlignment="1">
      <alignment horizontal="center" vertical="center" wrapText="1"/>
    </xf>
    <xf numFmtId="166" fontId="10" fillId="2" borderId="12" xfId="2" applyNumberFormat="1" applyFont="1" applyFill="1" applyBorder="1" applyAlignment="1">
      <alignment horizontal="center" vertical="center" wrapText="1"/>
    </xf>
    <xf numFmtId="166" fontId="10" fillId="2" borderId="14" xfId="2" applyNumberFormat="1" applyFont="1" applyFill="1" applyBorder="1" applyAlignment="1">
      <alignment horizontal="center" vertical="center" wrapText="1"/>
    </xf>
    <xf numFmtId="166" fontId="10" fillId="0" borderId="8" xfId="2" applyNumberFormat="1" applyFont="1" applyBorder="1" applyAlignment="1">
      <alignment horizontal="center" vertical="center" wrapText="1"/>
    </xf>
    <xf numFmtId="166" fontId="10" fillId="2" borderId="0" xfId="2" applyNumberFormat="1" applyFont="1" applyFill="1" applyAlignment="1">
      <alignment horizontal="center" vertical="center" wrapText="1"/>
    </xf>
    <xf numFmtId="166" fontId="10" fillId="2" borderId="15" xfId="2" applyNumberFormat="1" applyFont="1" applyFill="1" applyBorder="1" applyAlignment="1">
      <alignment horizontal="center" vertical="center" wrapText="1"/>
    </xf>
    <xf numFmtId="166" fontId="11" fillId="2" borderId="0" xfId="2" applyNumberFormat="1" applyFont="1" applyFill="1" applyAlignment="1">
      <alignment horizontal="center" vertical="center" wrapText="1"/>
    </xf>
    <xf numFmtId="166" fontId="11" fillId="2" borderId="15" xfId="2" applyNumberFormat="1" applyFont="1" applyFill="1" applyBorder="1" applyAlignment="1">
      <alignment horizontal="center" vertical="center" wrapText="1"/>
    </xf>
    <xf numFmtId="166" fontId="10" fillId="0" borderId="0" xfId="2" applyNumberFormat="1" applyFont="1" applyAlignment="1">
      <alignment horizontal="center" vertical="center" wrapText="1"/>
    </xf>
    <xf numFmtId="166" fontId="10" fillId="0" borderId="15" xfId="2" applyNumberFormat="1" applyFont="1" applyBorder="1" applyAlignment="1">
      <alignment horizontal="center" vertical="center" wrapText="1"/>
    </xf>
    <xf numFmtId="166" fontId="11" fillId="0" borderId="0" xfId="2" applyNumberFormat="1" applyFont="1" applyAlignment="1">
      <alignment horizontal="center" vertical="center" wrapText="1"/>
    </xf>
    <xf numFmtId="166" fontId="11" fillId="0" borderId="15" xfId="2" applyNumberFormat="1" applyFont="1" applyBorder="1" applyAlignment="1">
      <alignment horizontal="center" vertical="center" wrapText="1"/>
    </xf>
    <xf numFmtId="0" fontId="3" fillId="0" borderId="0" xfId="5" applyAlignment="1">
      <alignment horizontal="left" vertical="top" wrapText="1"/>
    </xf>
    <xf numFmtId="166" fontId="10" fillId="0" borderId="6" xfId="2" applyNumberFormat="1" applyFont="1" applyBorder="1" applyAlignment="1">
      <alignment horizontal="center" vertical="center" wrapText="1"/>
    </xf>
    <xf numFmtId="166" fontId="10" fillId="0" borderId="11" xfId="2" applyNumberFormat="1" applyFont="1" applyBorder="1" applyAlignment="1">
      <alignment horizontal="center" vertical="center" wrapText="1"/>
    </xf>
    <xf numFmtId="166" fontId="10" fillId="0" borderId="17" xfId="2" applyNumberFormat="1" applyFont="1" applyBorder="1" applyAlignment="1">
      <alignment horizontal="center" vertical="center" wrapText="1"/>
    </xf>
    <xf numFmtId="166" fontId="10" fillId="0" borderId="5" xfId="2" applyNumberFormat="1" applyFont="1" applyBorder="1" applyAlignment="1">
      <alignment horizontal="center" vertical="center" wrapText="1"/>
    </xf>
    <xf numFmtId="166" fontId="11" fillId="0" borderId="10" xfId="2" applyNumberFormat="1" applyFont="1" applyBorder="1" applyAlignment="1">
      <alignment horizontal="center" vertical="center" wrapText="1"/>
    </xf>
    <xf numFmtId="166" fontId="10" fillId="0" borderId="10" xfId="2" applyNumberFormat="1" applyFont="1" applyBorder="1" applyAlignment="1">
      <alignment horizontal="center" vertical="center" wrapText="1"/>
    </xf>
    <xf numFmtId="166" fontId="10" fillId="0" borderId="16" xfId="2" applyNumberFormat="1" applyFont="1" applyBorder="1" applyAlignment="1">
      <alignment horizontal="center" vertical="center" wrapText="1"/>
    </xf>
    <xf numFmtId="0" fontId="5" fillId="0" borderId="0" xfId="5" applyFont="1" applyAlignment="1">
      <alignment horizontal="left" vertical="top" wrapText="1"/>
    </xf>
    <xf numFmtId="166" fontId="11" fillId="0" borderId="11" xfId="2" applyNumberFormat="1" applyFont="1" applyBorder="1" applyAlignment="1">
      <alignment horizontal="center" vertical="center" wrapText="1"/>
    </xf>
    <xf numFmtId="166" fontId="10" fillId="0" borderId="9" xfId="2" applyNumberFormat="1" applyFont="1" applyBorder="1" applyAlignment="1">
      <alignment horizontal="center" vertical="center" wrapText="1"/>
    </xf>
    <xf numFmtId="166" fontId="10" fillId="0" borderId="13" xfId="2" applyNumberFormat="1" applyFont="1" applyBorder="1" applyAlignment="1">
      <alignment horizontal="center" vertical="center" wrapText="1"/>
    </xf>
    <xf numFmtId="166" fontId="10" fillId="0" borderId="18" xfId="2" applyNumberFormat="1" applyFont="1" applyBorder="1" applyAlignment="1">
      <alignment horizontal="center" vertical="center" wrapText="1"/>
    </xf>
    <xf numFmtId="166" fontId="10" fillId="0" borderId="19" xfId="2" applyNumberFormat="1" applyFont="1" applyBorder="1" applyAlignment="1">
      <alignment horizontal="center" vertical="center" wrapText="1"/>
    </xf>
    <xf numFmtId="164" fontId="1" fillId="0" borderId="0" xfId="1" applyNumberFormat="1" applyFont="1" applyBorder="1"/>
  </cellXfs>
  <cellStyles count="6">
    <cellStyle name="Comma" xfId="1" builtinId="3"/>
    <cellStyle name="Normal" xfId="0" builtinId="0"/>
    <cellStyle name="Normal 10 12" xfId="5" xr:uid="{D11E33F5-76D5-4B16-B0DC-597158B4F23F}"/>
    <cellStyle name="Normal 2" xfId="4" xr:uid="{87A82132-54D0-4B2D-BCD0-91B28B1DDC18}"/>
    <cellStyle name="Normal 2 5" xfId="3" xr:uid="{E3D08852-B508-4BE9-B6E5-A52D74853E83}"/>
    <cellStyle name="Normal 33" xfId="2" xr:uid="{0152E73C-3110-4FC8-9F84-892C60540B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customXml" Target="../customXml/item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hydroone.com/DOCUME~1/185056/LOCALS~1/Temp/Temporary%20Directory%201%20for%20RMTx%20BP061208a.zip/BP%20-%20RMTx/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ho\Users\207561\AppData\Local\Microsoft\Windows\Temporary%20Internet%20Files\Content.Outlook\N7CMW0UI\HCH%202013-2016%20LRAMVA%20calculator-v5-01%20(2).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8%20IESO-Reg%20Clea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7%20IESO-Reg%20Clearing%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ho\Users\180728\AppData\Local\Temp\Temp1_2013%2007%20OCEB%20Credit%20Analysis%20and%20Summary%20for%20IESO%20Filing%20and%20MOF%20filing.zip\2013%2007%20OCEB%20Credit%20Analysis%20and%20Summary%20for%20IESO%20Filing%20and%20MOF%20fil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E7A26\(12-Sep-02)%20Aug-02%20COP%20Variance%20for%20Financial%20Report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ho\TEMP\2003%20Dx%20Tariff%20021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ortex-ho1\RegFinance\Business%20Plan\Businesss%20Plan%202020-2025\2020-25%20BP%20and%20Trending%20-%20Regulatory%20Accounts%20%20DO%20NOT%20USE%20%20v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p\ho\Users\180728\AppData\Local\Temp\Temp1_~2013%2005%20OCEB%20Credit%20Analysis%20and%20Summary%20for%20IESO%20Filing%20-%20CSS%20and%20CIS.zip\~2013%2005%20OCEB%20Credit%20Analysis%20and%20Summary%20for%20IESO%20Filing%20-%20CSS%20and%20CI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COE-AccountAnalysis\CIS%20Working%20Files\Reconciliation\299997%20CIS%20Transfers%20Clearing\2013%2011%20Nov\299997%20CIS%20Tansfers%20Clearing%20Dec%20%202013-%20backup%20e-mail%20request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rp\ho\Users\203301\AppData\Local\Microsoft\Windows\Temporary%20Internet%20Files\Content.Outlook\O4TW0LJ4\Embedded%20Retail%20Generators\New%20ERGs\2015%2004%20APR%20Master%20File%20of%20all%20Non-MF%20GENP%20Accounts%20Cycle%2024.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vortex-ho1\regfinance\Rate%20Applications\10%20-%20Annual%20updates\2025%20Annual%20Update-DX\DVA%20Post%20HONI%20OEB%20%20decision%20EB%202024-0032\HONI_Dx_HONI_2025%20DVA%20Schedule%20Revised%20to%20reflect%20OEB%20decision%20EB%202024-0032.xlsx" TargetMode="External"/><Relationship Id="rId1" Type="http://schemas.openxmlformats.org/officeDocument/2006/relationships/externalLinkPath" Target="file:///\\vortex-ho1\regfinance\Rate%20Applications\10%20-%20Annual%20updates\2025%20Annual%20Update-DX\DVA%20Post%20HONI%20OEB%20%20decision%20EB%202024-0032\HONI_Dx_HONI_2025%20DVA%20Schedule%20Revised%20to%20reflect%20OEB%20decision%20EB%202024-0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References"/>
      <sheetName val="OEB_export"/>
      <sheetName val="LRAM work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refreshError="1"/>
      <sheetData sheetId="2"/>
      <sheetData sheetId="3" refreshError="1"/>
      <sheetData sheetId="4"/>
      <sheetData sheetId="5"/>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MOF  - 1"/>
      <sheetName val="MOF 2-5"/>
      <sheetName val="4.  GL Summary"/>
      <sheetName val="4a.GL Detail  Jul"/>
      <sheetName val="4b.  Incorrect hi gh bill adj"/>
      <sheetName val="4b1 addl June entries"/>
      <sheetName val="1.0 RA-310 MOF OCEB SEG SUM JUL"/>
      <sheetName val="1.1 RA-310 MOF OCEB Rate Cl JUL"/>
      <sheetName val="1.2 RA-310 MOF Multi Unit jUL "/>
      <sheetName val="1.3 RA-310 MOF OCEB Retailr JUL"/>
      <sheetName val="5. DGEN All"/>
      <sheetName val="5a.  DGEN outstanding LTD "/>
      <sheetName val="Summary OCEB 2013- settlements"/>
      <sheetName val="Filter Summary"/>
      <sheetName val="Report Definition"/>
      <sheetName val="2.0 RA-300-a OCEB Summary jul"/>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02 p1"/>
      <sheetName val="Aug-02 p2"/>
      <sheetName val="Aug-02 p3"/>
      <sheetName val="Aug-02 price"/>
      <sheetName val="Jul-02 p1"/>
      <sheetName val="Jul-02 p2"/>
      <sheetName val="Jul-02 p3"/>
      <sheetName val="Jul-02 Price"/>
      <sheetName val="Jun-02 p1"/>
      <sheetName val="Jun-02 p2"/>
      <sheetName val="Jun-02 p3"/>
      <sheetName val="Jun-02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Rates"/>
      <sheetName val="Provincial Green Energy"/>
      <sheetName val="Dx"/>
      <sheetName val="Dx Trending"/>
      <sheetName val="Dx - base"/>
      <sheetName val="Dx - variance"/>
      <sheetName val="DX decision "/>
      <sheetName val="Tx"/>
      <sheetName val="Tx Trending"/>
      <sheetName val="Tx - base"/>
      <sheetName val="Tx - variance"/>
      <sheetName val="TX decision "/>
      <sheetName val="Dec'18 USofA TB by Seg"/>
      <sheetName val="Seg 222 SAP TB Dec '18"/>
      <sheetName val="B2M"/>
      <sheetName val="B2M Trending"/>
      <sheetName val="B2M - base"/>
      <sheetName val="B2M - variance"/>
      <sheetName val="LDCs"/>
      <sheetName val="LDCs Trending"/>
      <sheetName val="LDCs - base"/>
      <sheetName val="LDCs -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Comparative Summary Amounts"/>
      <sheetName val="FAT Extract Analysis"/>
      <sheetName val="OCEB Report Analysis"/>
      <sheetName val="WPD Analysis"/>
      <sheetName val="SAP Analysis May 16"/>
      <sheetName val="SAP Analysis May 31"/>
      <sheetName val="Ex01a - Write-off Details"/>
      <sheetName val="Ex01b - Reinstate Details"/>
      <sheetName val="Ex02 - Trans_ST Accounts"/>
      <sheetName val="Ex03a - MicroFIT YTD"/>
      <sheetName val="Ex05a 900-901 Apr"/>
      <sheetName val="Ex05b-Manual 0352-0111"/>
      <sheetName val="Ex06 - CSS GL Mapping Issues"/>
      <sheetName val="Ex06a-GL Mapping 530000"/>
      <sheetName val="Ex07 Cat Lake Adjustment"/>
      <sheetName val="DGEN outstanding LTD May 16,201"/>
      <sheetName val="DGEN All"/>
      <sheetName val="Journal cat lake"/>
      <sheetName val="Ex 08 CIS RA-310 Network"/>
      <sheetName val="EX09 CIS RA-310 Remotes"/>
      <sheetName val="Ex 10 -incorrect hi gh bill ad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1.2 Outstd Nov (raw details"/>
      <sheetName val="processors (dfkkko)"/>
      <sheetName val="CA name (FKKVKP)"/>
      <sheetName val="CMO adj proc Nov 14"/>
      <sheetName val="2.1 Cheng william $835.40"/>
      <sheetName val="2.2 hoskin Janet  $4960.45"/>
      <sheetName val="2.3 luccisao M $274.04 "/>
      <sheetName val="2.4 Mcgill J $204.61 cr"/>
      <sheetName val="2.5  Janice Mulholland $1497.3 "/>
      <sheetName val="2.6  Laurie Perrault $467.45"/>
      <sheetName val="2.7 Reid I $194.76"/>
      <sheetName val="2.8  richards sue $11.89"/>
      <sheetName val="2.9 Turner T $28.47"/>
      <sheetName val="2.10 uehira a $4.73"/>
      <sheetName val="2.11 Vandermark L $727.10"/>
      <sheetName val="2.12 944055 Mike Youssef $1014"/>
      <sheetName val="2.13 -  Rick Descary  2207.26"/>
      <sheetName val="2.14  501186 Fabian M$149.77"/>
      <sheetName val="2.15  001444 Judy Gonyou $225.9"/>
      <sheetName val="2.16 -Gordon v $33.90"/>
      <sheetName val="2.17   Ryan Harris  $1556.56"/>
      <sheetName val="2.18   Sadia Hayat $391.83"/>
      <sheetName val="2.19 Jake  (67.80) (45.20)"/>
      <sheetName val="2.20  April Johnson $174.46 "/>
      <sheetName val="2.21 Kimberly Maeves $16240 "/>
      <sheetName val="2.22 Rick Russ $124.12 ok"/>
      <sheetName val="2.23 O'neil   $13648.78"/>
      <sheetName val="2.24 o'Neil j $3789.84"/>
      <sheetName val="2.25 1300 picard $195.54 "/>
      <sheetName val="2.0 processor lookup "/>
      <sheetName val="journal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nishment"/>
      <sheetName val="Master list of all non MF GENP"/>
      <sheetName val="Off Line Pay Cleared, DR CRs"/>
      <sheetName val="Off Line Pay NOT Cleared"/>
      <sheetName val="Final billed"/>
      <sheetName val="PPA Terms"/>
      <sheetName val="Board"/>
      <sheetName val="Lists"/>
      <sheetName val="Sheet2"/>
      <sheetName val="Applying DR CR"/>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Continuity Schedule (4)"/>
      <sheetName val="2. Continuity Schedule (3)"/>
      <sheetName val="OEB decision EB 2024-0032"/>
      <sheetName val="OEB prescribed Int rate update "/>
      <sheetName val="2. Continuity Schedule (2)"/>
      <sheetName val="2023_Updated For Continuity"/>
      <sheetName val="Orillia Wheeling"/>
      <sheetName val="3. Appendix A"/>
      <sheetName val="2. Continuity Schedule"/>
      <sheetName val="OEB decision -2024 "/>
      <sheetName val="2. Continuity Schedule Consolid"/>
      <sheetName val="RSVA Continuity w Principal Adj"/>
      <sheetName val="2023 updated"/>
      <sheetName val="Susan 2023"/>
      <sheetName val="Notes"/>
      <sheetName val="KWH"/>
      <sheetName val="Counts"/>
      <sheetName val=" Continuity Schedule previous"/>
      <sheetName val="Sheet1"/>
    </sheetNames>
    <sheetDataSet>
      <sheetData sheetId="0"/>
      <sheetData sheetId="1"/>
      <sheetData sheetId="2"/>
      <sheetData sheetId="3"/>
      <sheetData sheetId="4"/>
      <sheetData sheetId="5">
        <row r="31">
          <cell r="D31">
            <v>-40513977.22687199</v>
          </cell>
        </row>
      </sheetData>
      <sheetData sheetId="6"/>
      <sheetData sheetId="7"/>
      <sheetData sheetId="8"/>
      <sheetData sheetId="9"/>
      <sheetData sheetId="10">
        <row r="21">
          <cell r="O21">
            <v>2123.6499999947846</v>
          </cell>
        </row>
        <row r="30">
          <cell r="T30">
            <v>-11109289.788108861</v>
          </cell>
          <cell r="U30">
            <v>-3691826.1181088607</v>
          </cell>
        </row>
      </sheetData>
      <sheetData sheetId="11"/>
      <sheetData sheetId="12">
        <row r="47">
          <cell r="D47">
            <v>139094.46581782217</v>
          </cell>
        </row>
      </sheetData>
      <sheetData sheetId="13">
        <row r="27">
          <cell r="D27">
            <v>1305825.3100000005</v>
          </cell>
        </row>
      </sheetData>
      <sheetData sheetId="14"/>
      <sheetData sheetId="15"/>
      <sheetData sheetId="16"/>
      <sheetData sheetId="17">
        <row r="8">
          <cell r="AB8">
            <v>5564487.7400000012</v>
          </cell>
        </row>
      </sheetData>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606FC-3411-4E4F-8DB3-AF61EF831E0D}">
  <sheetPr>
    <tabColor rgb="FFFFFF00"/>
    <pageSetUpPr fitToPage="1"/>
  </sheetPr>
  <dimension ref="A1:AJ58"/>
  <sheetViews>
    <sheetView showGridLines="0" tabSelected="1" view="pageBreakPreview" zoomScale="70" zoomScaleNormal="85" zoomScaleSheetLayoutView="70" workbookViewId="0">
      <pane xSplit="3" ySplit="6" topLeftCell="T7" activePane="bottomRight" state="frozen"/>
      <selection pane="topRight" activeCell="C25" sqref="C25"/>
      <selection pane="bottomLeft" activeCell="C25" sqref="C25"/>
      <selection pane="bottomRight" activeCell="AH26" sqref="AH26"/>
    </sheetView>
  </sheetViews>
  <sheetFormatPr defaultColWidth="8.42578125" defaultRowHeight="15" outlineLevelRow="1" x14ac:dyDescent="0.25"/>
  <cols>
    <col min="2" max="2" width="75.5703125" customWidth="1"/>
    <col min="3" max="3" width="11.42578125" customWidth="1"/>
    <col min="4" max="4" width="11.5703125" customWidth="1"/>
    <col min="5" max="5" width="14.85546875" customWidth="1"/>
    <col min="6" max="6" width="12.42578125" customWidth="1"/>
    <col min="7" max="7" width="19.85546875" customWidth="1"/>
    <col min="8" max="8" width="15.85546875" customWidth="1"/>
    <col min="9" max="9" width="11.7109375" customWidth="1"/>
    <col min="10" max="10" width="16" customWidth="1"/>
    <col min="11" max="11" width="13.5703125" customWidth="1"/>
    <col min="12" max="12" width="14.42578125" customWidth="1"/>
    <col min="13" max="13" width="16.5703125" customWidth="1"/>
    <col min="14" max="14" width="18.140625" customWidth="1"/>
    <col min="15" max="15" width="17.140625" customWidth="1"/>
    <col min="16" max="16" width="16.42578125" customWidth="1"/>
    <col min="17" max="17" width="15.140625" customWidth="1"/>
    <col min="18" max="18" width="17.42578125" customWidth="1"/>
    <col min="19" max="21" width="16.5703125" customWidth="1"/>
    <col min="22" max="22" width="15.42578125" customWidth="1"/>
    <col min="23" max="23" width="17" customWidth="1"/>
    <col min="24" max="24" width="18.5703125" customWidth="1"/>
    <col min="25" max="25" width="19.7109375" customWidth="1"/>
    <col min="26" max="26" width="20.42578125" customWidth="1"/>
    <col min="27" max="27" width="18.42578125" customWidth="1"/>
    <col min="28" max="28" width="25.5703125" customWidth="1"/>
    <col min="29" max="29" width="18.5703125" customWidth="1"/>
    <col min="30" max="30" width="20.140625" customWidth="1"/>
    <col min="31" max="31" width="13.42578125" customWidth="1"/>
    <col min="32" max="32" width="16.5703125" customWidth="1"/>
    <col min="33" max="33" width="13.42578125" customWidth="1"/>
    <col min="34" max="34" width="6.7109375" customWidth="1"/>
    <col min="35" max="35" width="13" customWidth="1"/>
    <col min="36" max="36" width="10.42578125" bestFit="1" customWidth="1"/>
  </cols>
  <sheetData>
    <row r="1" spans="2:34" x14ac:dyDescent="0.25">
      <c r="M1" s="1"/>
      <c r="Z1" s="2"/>
      <c r="AC1" s="2"/>
      <c r="AD1" s="2"/>
    </row>
    <row r="2" spans="2:34" ht="15.75" thickBot="1" x14ac:dyDescent="0.3">
      <c r="J2" s="3"/>
      <c r="O2" s="1"/>
      <c r="P2" s="1"/>
      <c r="R2" s="1"/>
      <c r="AB2" s="1"/>
    </row>
    <row r="3" spans="2:34" ht="56.25" customHeight="1" thickBot="1" x14ac:dyDescent="0.5">
      <c r="B3" s="4"/>
      <c r="C3" s="5"/>
      <c r="D3" s="122">
        <v>2022</v>
      </c>
      <c r="E3" s="123"/>
      <c r="F3" s="123"/>
      <c r="G3" s="123"/>
      <c r="H3" s="123"/>
      <c r="I3" s="123"/>
      <c r="J3" s="123"/>
      <c r="K3" s="123"/>
      <c r="L3" s="123"/>
      <c r="M3" s="124"/>
      <c r="N3" s="125">
        <v>2023</v>
      </c>
      <c r="O3" s="126"/>
      <c r="P3" s="126"/>
      <c r="Q3" s="126"/>
      <c r="R3" s="126"/>
      <c r="S3" s="126"/>
      <c r="T3" s="126"/>
      <c r="U3" s="126"/>
      <c r="V3" s="126"/>
      <c r="W3" s="127"/>
      <c r="X3" s="125">
        <v>2024</v>
      </c>
      <c r="Y3" s="126"/>
      <c r="Z3" s="126"/>
      <c r="AA3" s="127"/>
      <c r="AB3" s="128" t="s">
        <v>0</v>
      </c>
      <c r="AC3" s="128"/>
      <c r="AD3" s="129"/>
      <c r="AE3" s="6"/>
      <c r="AF3" s="6" t="s">
        <v>1</v>
      </c>
      <c r="AG3" s="7"/>
      <c r="AH3" s="8"/>
    </row>
    <row r="4" spans="2:34" ht="15" customHeight="1" x14ac:dyDescent="0.25">
      <c r="B4" s="130" t="s">
        <v>2</v>
      </c>
      <c r="C4" s="132" t="s">
        <v>3</v>
      </c>
      <c r="D4" s="134" t="s">
        <v>4</v>
      </c>
      <c r="E4" s="137" t="s">
        <v>5</v>
      </c>
      <c r="F4" s="137" t="s">
        <v>6</v>
      </c>
      <c r="G4" s="137" t="s">
        <v>7</v>
      </c>
      <c r="H4" s="137" t="s">
        <v>8</v>
      </c>
      <c r="I4" s="137" t="s">
        <v>9</v>
      </c>
      <c r="J4" s="137" t="s">
        <v>10</v>
      </c>
      <c r="K4" s="137" t="s">
        <v>6</v>
      </c>
      <c r="L4" s="137" t="s">
        <v>11</v>
      </c>
      <c r="M4" s="137" t="s">
        <v>12</v>
      </c>
      <c r="N4" s="150" t="s">
        <v>13</v>
      </c>
      <c r="O4" s="137" t="s">
        <v>14</v>
      </c>
      <c r="P4" s="137" t="s">
        <v>15</v>
      </c>
      <c r="Q4" s="137" t="s">
        <v>16</v>
      </c>
      <c r="R4" s="137" t="s">
        <v>17</v>
      </c>
      <c r="S4" s="137" t="s">
        <v>18</v>
      </c>
      <c r="T4" s="137" t="s">
        <v>19</v>
      </c>
      <c r="U4" s="137" t="s">
        <v>15</v>
      </c>
      <c r="V4" s="137" t="s">
        <v>20</v>
      </c>
      <c r="W4" s="147" t="s">
        <v>21</v>
      </c>
      <c r="X4" s="150" t="s">
        <v>22</v>
      </c>
      <c r="Y4" s="137" t="s">
        <v>23</v>
      </c>
      <c r="Z4" s="137" t="s">
        <v>24</v>
      </c>
      <c r="AA4" s="147" t="s">
        <v>25</v>
      </c>
      <c r="AB4" s="156" t="s">
        <v>26</v>
      </c>
      <c r="AC4" s="137" t="s">
        <v>27</v>
      </c>
      <c r="AD4" s="147" t="s">
        <v>28</v>
      </c>
      <c r="AE4" s="156" t="s">
        <v>29</v>
      </c>
      <c r="AF4" s="147" t="s">
        <v>30</v>
      </c>
      <c r="AG4" s="147" t="s">
        <v>31</v>
      </c>
      <c r="AH4" s="9"/>
    </row>
    <row r="5" spans="2:34" x14ac:dyDescent="0.25">
      <c r="B5" s="131"/>
      <c r="C5" s="133"/>
      <c r="D5" s="135"/>
      <c r="E5" s="138"/>
      <c r="F5" s="140"/>
      <c r="G5" s="140"/>
      <c r="H5" s="144"/>
      <c r="I5" s="138"/>
      <c r="J5" s="140"/>
      <c r="K5" s="140"/>
      <c r="L5" s="140"/>
      <c r="M5" s="142"/>
      <c r="N5" s="152"/>
      <c r="O5" s="138"/>
      <c r="P5" s="140"/>
      <c r="Q5" s="140"/>
      <c r="R5" s="144"/>
      <c r="S5" s="142"/>
      <c r="T5" s="140"/>
      <c r="U5" s="140"/>
      <c r="V5" s="140"/>
      <c r="W5" s="148"/>
      <c r="X5" s="151"/>
      <c r="Y5" s="144"/>
      <c r="Z5" s="144"/>
      <c r="AA5" s="155"/>
      <c r="AB5" s="157"/>
      <c r="AC5" s="142"/>
      <c r="AD5" s="148"/>
      <c r="AE5" s="157"/>
      <c r="AF5" s="148"/>
      <c r="AG5" s="148"/>
      <c r="AH5" s="9"/>
    </row>
    <row r="6" spans="2:34" ht="52.5" customHeight="1" thickBot="1" x14ac:dyDescent="0.3">
      <c r="B6" s="131"/>
      <c r="C6" s="133"/>
      <c r="D6" s="136"/>
      <c r="E6" s="139"/>
      <c r="F6" s="141"/>
      <c r="G6" s="141"/>
      <c r="H6" s="145"/>
      <c r="I6" s="139"/>
      <c r="J6" s="141"/>
      <c r="K6" s="141"/>
      <c r="L6" s="141"/>
      <c r="M6" s="143"/>
      <c r="N6" s="153"/>
      <c r="O6" s="139"/>
      <c r="P6" s="141"/>
      <c r="Q6" s="141"/>
      <c r="R6" s="145"/>
      <c r="S6" s="143"/>
      <c r="T6" s="141"/>
      <c r="U6" s="141"/>
      <c r="V6" s="141"/>
      <c r="W6" s="149"/>
      <c r="X6" s="151"/>
      <c r="Y6" s="144"/>
      <c r="Z6" s="144"/>
      <c r="AA6" s="155"/>
      <c r="AB6" s="158"/>
      <c r="AC6" s="142" t="s">
        <v>32</v>
      </c>
      <c r="AD6" s="148" t="s">
        <v>32</v>
      </c>
      <c r="AE6" s="159"/>
      <c r="AF6" s="149"/>
      <c r="AG6" s="149"/>
      <c r="AH6" s="9"/>
    </row>
    <row r="7" spans="2:34" ht="24.75" customHeight="1" thickBot="1" x14ac:dyDescent="0.3">
      <c r="B7" s="10" t="s">
        <v>33</v>
      </c>
      <c r="C7" s="11"/>
      <c r="D7" s="12"/>
      <c r="E7" s="13"/>
      <c r="F7" s="14"/>
      <c r="G7" s="14"/>
      <c r="H7" s="14"/>
      <c r="I7" s="14"/>
      <c r="J7" s="14"/>
      <c r="K7" s="14"/>
      <c r="L7" s="14"/>
      <c r="M7" s="15"/>
      <c r="N7" s="16"/>
      <c r="O7" s="13"/>
      <c r="P7" s="14"/>
      <c r="Q7" s="14"/>
      <c r="R7" s="14"/>
      <c r="S7" s="14"/>
      <c r="T7" s="14"/>
      <c r="U7" s="14"/>
      <c r="V7" s="14"/>
      <c r="W7" s="17"/>
      <c r="X7" s="18"/>
      <c r="Y7" s="19"/>
      <c r="Z7" s="19"/>
      <c r="AA7" s="20"/>
      <c r="AB7" s="21"/>
      <c r="AC7" s="22"/>
      <c r="AD7" s="23"/>
      <c r="AE7" s="24"/>
      <c r="AF7" s="25"/>
      <c r="AG7" s="26"/>
      <c r="AH7" s="27"/>
    </row>
    <row r="8" spans="2:34" s="45" customFormat="1" ht="15.75" thickBot="1" x14ac:dyDescent="0.3">
      <c r="B8" s="28" t="s">
        <v>34</v>
      </c>
      <c r="C8" s="29">
        <v>1550</v>
      </c>
      <c r="D8" s="30"/>
      <c r="E8" s="31"/>
      <c r="F8" s="32"/>
      <c r="G8" s="33">
        <v>5564487.7400000012</v>
      </c>
      <c r="H8" s="34">
        <f>G8</f>
        <v>5564487.7400000012</v>
      </c>
      <c r="I8" s="32"/>
      <c r="J8" s="32"/>
      <c r="K8" s="32"/>
      <c r="L8" s="33">
        <v>244981.17027767954</v>
      </c>
      <c r="M8" s="34">
        <f>L8</f>
        <v>244981.17027767954</v>
      </c>
      <c r="N8" s="35">
        <f>H8</f>
        <v>5564487.7400000012</v>
      </c>
      <c r="O8" s="33">
        <v>1305825.3100000005</v>
      </c>
      <c r="P8" s="33">
        <v>2025886</v>
      </c>
      <c r="Q8" s="33"/>
      <c r="R8" s="34">
        <f t="shared" ref="R8:R23" si="0">N8+O8-P8+Q8</f>
        <v>4844427.0500000017</v>
      </c>
      <c r="S8" s="36">
        <f t="shared" ref="S8:S31" si="1">M8</f>
        <v>244981.17027767954</v>
      </c>
      <c r="T8" s="33">
        <v>139094.46581782217</v>
      </c>
      <c r="U8" s="33">
        <v>56242.648824999924</v>
      </c>
      <c r="V8" s="33"/>
      <c r="W8" s="37">
        <f>S8+T8-U8+V8</f>
        <v>327832.98727050179</v>
      </c>
      <c r="X8" s="38">
        <v>3538601.7400000012</v>
      </c>
      <c r="Y8" s="38">
        <v>535752.9454416798</v>
      </c>
      <c r="Z8" s="34">
        <f t="shared" ref="Z8:Z31" si="2">R8-X8</f>
        <v>1305825.3100000005</v>
      </c>
      <c r="AA8" s="37">
        <f>W8-Y8</f>
        <v>-207919.958171178</v>
      </c>
      <c r="AB8" s="39">
        <f>(R8+Z8)/2*5.49%*0.5+(R8+Z8)/2*5.2%*0.25+(R8+Z8)/2*4.4%*0.25</f>
        <v>158215.24196100008</v>
      </c>
      <c r="AC8" s="33">
        <f>AA8+AB8</f>
        <v>-49704.716210177925</v>
      </c>
      <c r="AD8" s="40">
        <f>Z8+AC8</f>
        <v>1256120.5937898227</v>
      </c>
      <c r="AE8" s="41" t="s">
        <v>35</v>
      </c>
      <c r="AF8" s="42">
        <f>R8+W8</f>
        <v>5172260.0372705031</v>
      </c>
      <c r="AG8" s="43">
        <f>AF8-SUM(R8,W8)</f>
        <v>0</v>
      </c>
      <c r="AH8" s="44"/>
    </row>
    <row r="9" spans="2:34" s="45" customFormat="1" ht="15.75" thickBot="1" x14ac:dyDescent="0.3">
      <c r="B9" s="28" t="s">
        <v>36</v>
      </c>
      <c r="C9" s="29">
        <v>1551</v>
      </c>
      <c r="D9" s="30"/>
      <c r="E9" s="31"/>
      <c r="F9" s="32"/>
      <c r="G9" s="33">
        <v>-4667388.2303833179</v>
      </c>
      <c r="H9" s="34">
        <f t="shared" ref="H9:H37" si="3">G9</f>
        <v>-4667388.2303833179</v>
      </c>
      <c r="I9" s="46"/>
      <c r="J9" s="32"/>
      <c r="K9" s="32"/>
      <c r="L9" s="33">
        <v>-48680.277737977805</v>
      </c>
      <c r="M9" s="34">
        <f t="shared" ref="M9:M37" si="4">L9</f>
        <v>-48680.277737977805</v>
      </c>
      <c r="N9" s="35">
        <f t="shared" ref="N9:N37" si="5">H9</f>
        <v>-4667388.2303833179</v>
      </c>
      <c r="O9" s="33">
        <v>-2192385.2601503683</v>
      </c>
      <c r="P9" s="33">
        <v>-146637.1941476604</v>
      </c>
      <c r="Q9" s="33"/>
      <c r="R9" s="34">
        <f t="shared" si="0"/>
        <v>-6713136.2963860258</v>
      </c>
      <c r="S9" s="36">
        <f t="shared" si="1"/>
        <v>-48680.277737977805</v>
      </c>
      <c r="T9" s="33">
        <v>-259890.24163646347</v>
      </c>
      <c r="U9" s="33">
        <v>-7546.1910538564853</v>
      </c>
      <c r="V9" s="33"/>
      <c r="W9" s="37">
        <f t="shared" ref="W9:W31" si="6">S9+T9-U9+V9</f>
        <v>-301024.32832058478</v>
      </c>
      <c r="X9" s="38">
        <v>-4520751.0362356575</v>
      </c>
      <c r="Y9" s="38">
        <v>-417443.12549748103</v>
      </c>
      <c r="Z9" s="34">
        <f t="shared" si="2"/>
        <v>-2192385.2601503683</v>
      </c>
      <c r="AA9" s="37">
        <f t="shared" ref="AA9:AA31" si="7">W9-Y9</f>
        <v>116418.79717689625</v>
      </c>
      <c r="AB9" s="39">
        <f t="shared" ref="AB9:AB30" si="8">(R9+Z9)/2*5.49%*0.5+(R9+Z9)/2*5.2%*0.25+(R9+Z9)/2*4.4%*0.25</f>
        <v>-229094.54204189879</v>
      </c>
      <c r="AC9" s="33">
        <f t="shared" ref="AC9:AC36" si="9">AA9+AB9</f>
        <v>-112675.74486500255</v>
      </c>
      <c r="AD9" s="40">
        <f t="shared" ref="AD9:AD20" si="10">Z9+AC9</f>
        <v>-2305061.0050153709</v>
      </c>
      <c r="AE9" s="41" t="s">
        <v>35</v>
      </c>
      <c r="AF9" s="42">
        <f t="shared" ref="AF9:AF30" si="11">R9+W9</f>
        <v>-7014160.624706611</v>
      </c>
      <c r="AG9" s="43">
        <f t="shared" ref="AG9:AG37" si="12">AF9-SUM(R9,W9)</f>
        <v>0</v>
      </c>
      <c r="AH9" s="44"/>
    </row>
    <row r="10" spans="2:34" s="45" customFormat="1" ht="14.1" customHeight="1" thickBot="1" x14ac:dyDescent="0.3">
      <c r="B10" s="28" t="s">
        <v>37</v>
      </c>
      <c r="C10" s="29">
        <v>1580</v>
      </c>
      <c r="D10" s="47"/>
      <c r="E10" s="32"/>
      <c r="F10" s="32"/>
      <c r="G10" s="33">
        <v>31266019.091661386</v>
      </c>
      <c r="H10" s="34">
        <f t="shared" si="3"/>
        <v>31266019.091661386</v>
      </c>
      <c r="I10" s="31"/>
      <c r="J10" s="32"/>
      <c r="K10" s="32"/>
      <c r="L10" s="33">
        <v>160331.35300535982</v>
      </c>
      <c r="M10" s="34">
        <f t="shared" si="4"/>
        <v>160331.35300535982</v>
      </c>
      <c r="N10" s="35">
        <f t="shared" si="5"/>
        <v>31266019.091661386</v>
      </c>
      <c r="O10" s="33">
        <v>-40513977.22687199</v>
      </c>
      <c r="P10" s="33">
        <v>-21022019.949508026</v>
      </c>
      <c r="Q10" s="33"/>
      <c r="R10" s="34">
        <f t="shared" si="0"/>
        <v>11774061.814297423</v>
      </c>
      <c r="S10" s="36">
        <f t="shared" si="1"/>
        <v>160331.35300535982</v>
      </c>
      <c r="T10" s="33">
        <v>1845702.870769745</v>
      </c>
      <c r="U10" s="33">
        <v>-725595.57418908505</v>
      </c>
      <c r="V10" s="33"/>
      <c r="W10" s="37">
        <f t="shared" si="6"/>
        <v>2731629.7979641901</v>
      </c>
      <c r="X10" s="38">
        <v>52288039.041169412</v>
      </c>
      <c r="Y10" s="38">
        <v>4614792.4946207507</v>
      </c>
      <c r="Z10" s="34">
        <f t="shared" si="2"/>
        <v>-40513977.22687199</v>
      </c>
      <c r="AA10" s="37">
        <f>W10-Y10</f>
        <v>-1883162.6966565605</v>
      </c>
      <c r="AB10" s="39">
        <f t="shared" si="8"/>
        <v>-739334.32398848073</v>
      </c>
      <c r="AC10" s="33">
        <f t="shared" si="9"/>
        <v>-2622497.020645041</v>
      </c>
      <c r="AD10" s="40">
        <f>Z10+AC10</f>
        <v>-43136474.247517034</v>
      </c>
      <c r="AE10" s="41" t="s">
        <v>35</v>
      </c>
      <c r="AF10" s="42">
        <f t="shared" si="11"/>
        <v>14505691.612261612</v>
      </c>
      <c r="AG10" s="43">
        <f t="shared" si="12"/>
        <v>0</v>
      </c>
      <c r="AH10" s="44"/>
    </row>
    <row r="11" spans="2:34" s="45" customFormat="1" ht="14.1" customHeight="1" thickBot="1" x14ac:dyDescent="0.3">
      <c r="B11" s="28" t="s">
        <v>38</v>
      </c>
      <c r="C11" s="29">
        <v>1580</v>
      </c>
      <c r="D11" s="47"/>
      <c r="E11" s="32"/>
      <c r="F11" s="32"/>
      <c r="G11" s="33">
        <v>0</v>
      </c>
      <c r="H11" s="34">
        <f t="shared" si="3"/>
        <v>0</v>
      </c>
      <c r="I11" s="31"/>
      <c r="J11" s="32"/>
      <c r="K11" s="32"/>
      <c r="L11" s="33">
        <v>0</v>
      </c>
      <c r="M11" s="34">
        <f t="shared" si="4"/>
        <v>0</v>
      </c>
      <c r="N11" s="35">
        <f t="shared" si="5"/>
        <v>0</v>
      </c>
      <c r="O11" s="33"/>
      <c r="P11" s="33">
        <v>0</v>
      </c>
      <c r="Q11" s="33"/>
      <c r="R11" s="34">
        <f t="shared" si="0"/>
        <v>0</v>
      </c>
      <c r="S11" s="36">
        <f t="shared" si="1"/>
        <v>0</v>
      </c>
      <c r="T11" s="33"/>
      <c r="U11" s="33">
        <v>0</v>
      </c>
      <c r="V11" s="33"/>
      <c r="W11" s="37">
        <f t="shared" si="6"/>
        <v>0</v>
      </c>
      <c r="X11" s="38"/>
      <c r="Y11" s="38">
        <v>0</v>
      </c>
      <c r="Z11" s="34">
        <f t="shared" si="2"/>
        <v>0</v>
      </c>
      <c r="AA11" s="37">
        <f t="shared" si="7"/>
        <v>0</v>
      </c>
      <c r="AB11" s="39">
        <f t="shared" si="8"/>
        <v>0</v>
      </c>
      <c r="AC11" s="33">
        <f t="shared" si="9"/>
        <v>0</v>
      </c>
      <c r="AD11" s="40">
        <f t="shared" si="10"/>
        <v>0</v>
      </c>
      <c r="AE11" s="41" t="s">
        <v>39</v>
      </c>
      <c r="AF11" s="42">
        <f t="shared" si="11"/>
        <v>0</v>
      </c>
      <c r="AG11" s="43">
        <f t="shared" si="12"/>
        <v>0</v>
      </c>
      <c r="AH11" s="44"/>
    </row>
    <row r="12" spans="2:34" s="45" customFormat="1" ht="14.1" customHeight="1" thickBot="1" x14ac:dyDescent="0.3">
      <c r="B12" s="28" t="s">
        <v>40</v>
      </c>
      <c r="C12" s="29">
        <v>1580</v>
      </c>
      <c r="D12" s="47"/>
      <c r="E12" s="32"/>
      <c r="F12" s="32"/>
      <c r="G12" s="33">
        <v>-12660733.449453879</v>
      </c>
      <c r="H12" s="34">
        <f t="shared" si="3"/>
        <v>-12660733.449453879</v>
      </c>
      <c r="I12" s="31"/>
      <c r="J12" s="32"/>
      <c r="K12" s="32"/>
      <c r="L12" s="33">
        <v>-272771.93927484704</v>
      </c>
      <c r="M12" s="34">
        <f t="shared" si="4"/>
        <v>-272771.93927484704</v>
      </c>
      <c r="N12" s="35">
        <f t="shared" si="5"/>
        <v>-12660733.449453879</v>
      </c>
      <c r="O12" s="33">
        <v>937018.20081537857</v>
      </c>
      <c r="P12" s="33">
        <v>-3126683.3621093696</v>
      </c>
      <c r="Q12" s="33"/>
      <c r="R12" s="34">
        <f t="shared" si="0"/>
        <v>-8597031.8865291327</v>
      </c>
      <c r="S12" s="36">
        <f t="shared" si="1"/>
        <v>-272771.93927484704</v>
      </c>
      <c r="T12" s="33">
        <v>-575752.4105169049</v>
      </c>
      <c r="U12" s="33">
        <v>141877.44700239241</v>
      </c>
      <c r="V12" s="33"/>
      <c r="W12" s="37">
        <f t="shared" si="6"/>
        <v>-990401.79679414432</v>
      </c>
      <c r="X12" s="38">
        <v>-9534050.0873445086</v>
      </c>
      <c r="Y12" s="38">
        <v>-1285605.8692599619</v>
      </c>
      <c r="Z12" s="34">
        <f t="shared" si="2"/>
        <v>937018.20081537589</v>
      </c>
      <c r="AA12" s="37">
        <f t="shared" si="7"/>
        <v>295204.07246581756</v>
      </c>
      <c r="AB12" s="39">
        <f t="shared" si="8"/>
        <v>-197053.85206498642</v>
      </c>
      <c r="AC12" s="33">
        <f t="shared" si="9"/>
        <v>98150.220400831138</v>
      </c>
      <c r="AD12" s="40">
        <f t="shared" si="10"/>
        <v>1035168.4212162071</v>
      </c>
      <c r="AE12" s="41" t="s">
        <v>35</v>
      </c>
      <c r="AF12" s="42">
        <f t="shared" si="11"/>
        <v>-9587433.6833232772</v>
      </c>
      <c r="AG12" s="43">
        <f t="shared" si="12"/>
        <v>0</v>
      </c>
      <c r="AH12" s="44"/>
    </row>
    <row r="13" spans="2:34" s="45" customFormat="1" ht="14.1" customHeight="1" thickBot="1" x14ac:dyDescent="0.3">
      <c r="B13" s="28" t="s">
        <v>41</v>
      </c>
      <c r="C13" s="29">
        <v>1584</v>
      </c>
      <c r="D13" s="47"/>
      <c r="E13" s="32"/>
      <c r="F13" s="32"/>
      <c r="G13" s="33">
        <v>24030411.868008636</v>
      </c>
      <c r="H13" s="34">
        <f t="shared" si="3"/>
        <v>24030411.868008636</v>
      </c>
      <c r="I13" s="31"/>
      <c r="J13" s="32"/>
      <c r="K13" s="32"/>
      <c r="L13" s="33">
        <v>260837.31150025991</v>
      </c>
      <c r="M13" s="34">
        <f t="shared" si="4"/>
        <v>260837.31150025991</v>
      </c>
      <c r="N13" s="35">
        <f t="shared" si="5"/>
        <v>24030411.868008636</v>
      </c>
      <c r="O13" s="33">
        <v>-21054871.404844068</v>
      </c>
      <c r="P13" s="33">
        <v>-14640666.200409293</v>
      </c>
      <c r="Q13" s="33"/>
      <c r="R13" s="34">
        <f t="shared" si="0"/>
        <v>17616206.663573861</v>
      </c>
      <c r="S13" s="36">
        <f t="shared" si="1"/>
        <v>260837.31150025991</v>
      </c>
      <c r="T13" s="33">
        <v>1482131.5650056461</v>
      </c>
      <c r="U13" s="33">
        <v>-383318.98725023953</v>
      </c>
      <c r="V13" s="33"/>
      <c r="W13" s="37">
        <f t="shared" si="6"/>
        <v>2126287.8637561454</v>
      </c>
      <c r="X13" s="38">
        <v>38671078.068417929</v>
      </c>
      <c r="Y13" s="38">
        <v>3426833.2904834813</v>
      </c>
      <c r="Z13" s="34">
        <f t="shared" si="2"/>
        <v>-21054871.404844068</v>
      </c>
      <c r="AA13" s="37">
        <f>W13-Y13</f>
        <v>-1300545.4267273359</v>
      </c>
      <c r="AB13" s="39">
        <f t="shared" si="8"/>
        <v>-88459.650469176078</v>
      </c>
      <c r="AC13" s="33">
        <f>AA13+AB13</f>
        <v>-1389005.0771965119</v>
      </c>
      <c r="AD13" s="40">
        <f t="shared" si="10"/>
        <v>-22443876.48204058</v>
      </c>
      <c r="AE13" s="41" t="s">
        <v>35</v>
      </c>
      <c r="AF13" s="42">
        <f t="shared" si="11"/>
        <v>19742494.527330007</v>
      </c>
      <c r="AG13" s="43">
        <f t="shared" si="12"/>
        <v>0</v>
      </c>
      <c r="AH13" s="44"/>
    </row>
    <row r="14" spans="2:34" s="45" customFormat="1" ht="15.75" thickBot="1" x14ac:dyDescent="0.3">
      <c r="B14" s="28" t="s">
        <v>42</v>
      </c>
      <c r="C14" s="29">
        <v>1586</v>
      </c>
      <c r="D14" s="47"/>
      <c r="E14" s="32"/>
      <c r="F14" s="32"/>
      <c r="G14" s="33">
        <v>-30182049.713279501</v>
      </c>
      <c r="H14" s="34">
        <f t="shared" si="3"/>
        <v>-30182049.713279501</v>
      </c>
      <c r="I14" s="32"/>
      <c r="J14" s="32"/>
      <c r="K14" s="32"/>
      <c r="L14" s="33">
        <v>-741026.94919828791</v>
      </c>
      <c r="M14" s="34">
        <f t="shared" si="4"/>
        <v>-741026.94919828791</v>
      </c>
      <c r="N14" s="35">
        <f t="shared" si="5"/>
        <v>-30182049.713279501</v>
      </c>
      <c r="O14" s="33">
        <v>-13616047.02348445</v>
      </c>
      <c r="P14" s="33">
        <v>-14854289.276594877</v>
      </c>
      <c r="Q14" s="33"/>
      <c r="R14" s="34">
        <f t="shared" si="0"/>
        <v>-28943807.460169077</v>
      </c>
      <c r="S14" s="36">
        <f t="shared" si="1"/>
        <v>-741026.94919828791</v>
      </c>
      <c r="T14" s="33">
        <v>-1061359.61255483</v>
      </c>
      <c r="U14" s="33">
        <v>23389.101267034799</v>
      </c>
      <c r="V14" s="33"/>
      <c r="W14" s="37">
        <f t="shared" si="6"/>
        <v>-1825775.6630201528</v>
      </c>
      <c r="X14" s="38">
        <v>-15327760.436684623</v>
      </c>
      <c r="Y14" s="38">
        <v>-2434407.3630688307</v>
      </c>
      <c r="Z14" s="34">
        <f t="shared" si="2"/>
        <v>-13616047.023484454</v>
      </c>
      <c r="AA14" s="37">
        <f t="shared" si="7"/>
        <v>608631.70004867786</v>
      </c>
      <c r="AB14" s="39">
        <f t="shared" si="8"/>
        <v>-1094852.2565919871</v>
      </c>
      <c r="AC14" s="33">
        <f t="shared" si="9"/>
        <v>-486220.55654330924</v>
      </c>
      <c r="AD14" s="40">
        <f t="shared" si="10"/>
        <v>-14102267.580027763</v>
      </c>
      <c r="AE14" s="41" t="s">
        <v>35</v>
      </c>
      <c r="AF14" s="42">
        <f t="shared" si="11"/>
        <v>-30769583.12318923</v>
      </c>
      <c r="AG14" s="43">
        <f t="shared" si="12"/>
        <v>0</v>
      </c>
      <c r="AH14" s="44"/>
    </row>
    <row r="15" spans="2:34" s="45" customFormat="1" ht="18" thickBot="1" x14ac:dyDescent="0.3">
      <c r="B15" s="28" t="s">
        <v>43</v>
      </c>
      <c r="C15" s="29">
        <v>1588</v>
      </c>
      <c r="D15" s="47"/>
      <c r="E15" s="32"/>
      <c r="F15" s="32"/>
      <c r="G15" s="33">
        <v>-39152058.300449997</v>
      </c>
      <c r="H15" s="34">
        <f t="shared" si="3"/>
        <v>-39152058.300449997</v>
      </c>
      <c r="I15" s="32"/>
      <c r="J15" s="32"/>
      <c r="K15" s="32"/>
      <c r="L15" s="33">
        <v>-915944.80441234668</v>
      </c>
      <c r="M15" s="34">
        <f t="shared" si="4"/>
        <v>-915944.80441234668</v>
      </c>
      <c r="N15" s="35">
        <f t="shared" si="5"/>
        <v>-39152058.300449997</v>
      </c>
      <c r="O15" s="33">
        <v>2703524.9367050081</v>
      </c>
      <c r="P15" s="33">
        <v>-2946661.239026254</v>
      </c>
      <c r="Q15" s="33">
        <v>-40520070.375022128</v>
      </c>
      <c r="R15" s="34">
        <f t="shared" si="0"/>
        <v>-74021942.499740869</v>
      </c>
      <c r="S15" s="36">
        <f t="shared" si="1"/>
        <v>-915944.80441234668</v>
      </c>
      <c r="T15" s="33">
        <v>-1642943.0434389277</v>
      </c>
      <c r="U15" s="33">
        <v>-56470.481666004518</v>
      </c>
      <c r="V15" s="33">
        <v>-824130.81</v>
      </c>
      <c r="W15" s="37">
        <f>S15+T15-U15+V15</f>
        <v>-3326548.1761852703</v>
      </c>
      <c r="X15" s="38">
        <v>-36205397.061423741</v>
      </c>
      <c r="Y15" s="38">
        <v>-3921874.6217658585</v>
      </c>
      <c r="Z15" s="34">
        <f t="shared" si="2"/>
        <v>-37816545.438317128</v>
      </c>
      <c r="AA15" s="37">
        <f t="shared" si="7"/>
        <v>595326.44558058819</v>
      </c>
      <c r="AB15" s="39">
        <f t="shared" si="8"/>
        <v>-2877045.1022065417</v>
      </c>
      <c r="AC15" s="33">
        <f t="shared" si="9"/>
        <v>-2281718.6566259535</v>
      </c>
      <c r="AD15" s="40"/>
      <c r="AE15" s="41" t="s">
        <v>39</v>
      </c>
      <c r="AF15" s="42">
        <f>R15+W15-Q15</f>
        <v>-36828420.300904006</v>
      </c>
      <c r="AG15" s="43">
        <f t="shared" si="12"/>
        <v>40520070.375022128</v>
      </c>
      <c r="AH15" s="119"/>
    </row>
    <row r="16" spans="2:34" s="45" customFormat="1" ht="18" thickBot="1" x14ac:dyDescent="0.3">
      <c r="B16" s="28" t="s">
        <v>44</v>
      </c>
      <c r="C16" s="29">
        <v>1589</v>
      </c>
      <c r="D16" s="47"/>
      <c r="E16" s="32"/>
      <c r="F16" s="32"/>
      <c r="G16" s="33">
        <v>-33389198.598418005</v>
      </c>
      <c r="H16" s="34">
        <f t="shared" si="3"/>
        <v>-33389198.598418005</v>
      </c>
      <c r="I16" s="32"/>
      <c r="J16" s="32"/>
      <c r="K16" s="32"/>
      <c r="L16" s="33">
        <v>-690225.62397344015</v>
      </c>
      <c r="M16" s="34">
        <f t="shared" si="4"/>
        <v>-690225.62397344015</v>
      </c>
      <c r="N16" s="35">
        <f t="shared" si="5"/>
        <v>-33389198.598418005</v>
      </c>
      <c r="O16" s="33">
        <v>-22681077.471752204</v>
      </c>
      <c r="P16" s="33">
        <v>-13470858.901182428</v>
      </c>
      <c r="Q16" s="33">
        <v>48500349.305814311</v>
      </c>
      <c r="R16" s="34">
        <f t="shared" si="0"/>
        <v>5900932.1368265301</v>
      </c>
      <c r="S16" s="36">
        <f t="shared" si="1"/>
        <v>-690225.62397344015</v>
      </c>
      <c r="T16" s="33">
        <v>-354305.09185470094</v>
      </c>
      <c r="U16" s="33">
        <v>-335006.55434689496</v>
      </c>
      <c r="V16" s="33">
        <v>824130.81</v>
      </c>
      <c r="W16" s="37">
        <f t="shared" si="6"/>
        <v>114606.64851875394</v>
      </c>
      <c r="X16" s="38">
        <v>-19918339.697235577</v>
      </c>
      <c r="Y16" s="38">
        <v>-2365269.420531353</v>
      </c>
      <c r="Z16" s="34">
        <f t="shared" si="2"/>
        <v>25819271.834062107</v>
      </c>
      <c r="AA16" s="37">
        <f t="shared" si="7"/>
        <v>2479876.0690501072</v>
      </c>
      <c r="AB16" s="39">
        <f t="shared" si="8"/>
        <v>816002.24715111032</v>
      </c>
      <c r="AC16" s="33">
        <f t="shared" si="9"/>
        <v>3295878.3162012175</v>
      </c>
      <c r="AD16" s="40"/>
      <c r="AE16" s="41" t="s">
        <v>39</v>
      </c>
      <c r="AF16" s="42">
        <f>R16+W16-Q16</f>
        <v>-42484810.520469025</v>
      </c>
      <c r="AG16" s="43">
        <f t="shared" si="12"/>
        <v>-48500349.305814311</v>
      </c>
      <c r="AH16" s="119"/>
    </row>
    <row r="17" spans="2:36" ht="17.45" hidden="1" customHeight="1" outlineLevel="1" thickBot="1" x14ac:dyDescent="0.3">
      <c r="B17" s="28" t="s">
        <v>45</v>
      </c>
      <c r="C17" s="29">
        <v>1595</v>
      </c>
      <c r="D17" s="48"/>
      <c r="E17" s="49"/>
      <c r="F17" s="49"/>
      <c r="G17" s="33"/>
      <c r="H17" s="34">
        <f t="shared" si="3"/>
        <v>0</v>
      </c>
      <c r="I17" s="49"/>
      <c r="J17" s="49"/>
      <c r="K17" s="49"/>
      <c r="L17" s="33"/>
      <c r="M17" s="34">
        <f t="shared" si="4"/>
        <v>0</v>
      </c>
      <c r="N17" s="16">
        <f>H17</f>
        <v>0</v>
      </c>
      <c r="O17" s="50"/>
      <c r="P17" s="50"/>
      <c r="Q17" s="50"/>
      <c r="R17" s="13">
        <f t="shared" si="0"/>
        <v>0</v>
      </c>
      <c r="S17" s="51">
        <f t="shared" si="1"/>
        <v>0</v>
      </c>
      <c r="T17" s="50"/>
      <c r="U17" s="33"/>
      <c r="V17" s="50"/>
      <c r="W17" s="52">
        <f t="shared" si="6"/>
        <v>0</v>
      </c>
      <c r="X17" s="53"/>
      <c r="Y17" s="50"/>
      <c r="Z17" s="34">
        <f t="shared" si="2"/>
        <v>0</v>
      </c>
      <c r="AA17" s="37">
        <f>W17-Y17</f>
        <v>0</v>
      </c>
      <c r="AB17" s="39">
        <f t="shared" si="8"/>
        <v>0</v>
      </c>
      <c r="AC17" s="33">
        <f t="shared" si="9"/>
        <v>0</v>
      </c>
      <c r="AD17" s="40">
        <f t="shared" si="10"/>
        <v>0</v>
      </c>
      <c r="AE17" s="41" t="s">
        <v>39</v>
      </c>
      <c r="AF17" s="42">
        <f t="shared" si="11"/>
        <v>0</v>
      </c>
      <c r="AG17" s="43">
        <f t="shared" si="12"/>
        <v>0</v>
      </c>
      <c r="AH17" s="54"/>
      <c r="AI17" s="2"/>
    </row>
    <row r="18" spans="2:36" ht="15" hidden="1" customHeight="1" outlineLevel="1" thickBot="1" x14ac:dyDescent="0.3">
      <c r="B18" s="28" t="s">
        <v>46</v>
      </c>
      <c r="C18" s="29">
        <v>1595</v>
      </c>
      <c r="D18" s="48"/>
      <c r="E18" s="49"/>
      <c r="F18" s="49"/>
      <c r="G18" s="33"/>
      <c r="H18" s="34">
        <f t="shared" si="3"/>
        <v>0</v>
      </c>
      <c r="I18" s="49"/>
      <c r="J18" s="49"/>
      <c r="K18" s="49"/>
      <c r="L18" s="33"/>
      <c r="M18" s="34">
        <f t="shared" si="4"/>
        <v>0</v>
      </c>
      <c r="N18" s="16">
        <f t="shared" si="5"/>
        <v>0</v>
      </c>
      <c r="O18" s="50"/>
      <c r="P18" s="50"/>
      <c r="Q18" s="50"/>
      <c r="R18" s="13">
        <f t="shared" si="0"/>
        <v>0</v>
      </c>
      <c r="S18" s="51">
        <f t="shared" si="1"/>
        <v>0</v>
      </c>
      <c r="T18" s="50"/>
      <c r="U18" s="33"/>
      <c r="V18" s="50"/>
      <c r="W18" s="52">
        <f t="shared" si="6"/>
        <v>0</v>
      </c>
      <c r="X18" s="53"/>
      <c r="Y18" s="50"/>
      <c r="Z18" s="34">
        <f t="shared" si="2"/>
        <v>0</v>
      </c>
      <c r="AA18" s="37">
        <f t="shared" si="7"/>
        <v>0</v>
      </c>
      <c r="AB18" s="39">
        <f t="shared" si="8"/>
        <v>0</v>
      </c>
      <c r="AC18" s="33">
        <f t="shared" si="9"/>
        <v>0</v>
      </c>
      <c r="AD18" s="40">
        <f t="shared" si="10"/>
        <v>0</v>
      </c>
      <c r="AE18" s="41" t="s">
        <v>39</v>
      </c>
      <c r="AF18" s="42">
        <f t="shared" si="11"/>
        <v>0</v>
      </c>
      <c r="AG18" s="43">
        <f t="shared" si="12"/>
        <v>0</v>
      </c>
      <c r="AH18" s="54"/>
      <c r="AI18" s="2"/>
    </row>
    <row r="19" spans="2:36" ht="15" hidden="1" customHeight="1" outlineLevel="1" thickBot="1" x14ac:dyDescent="0.3">
      <c r="B19" s="28" t="s">
        <v>47</v>
      </c>
      <c r="C19" s="29">
        <v>1595</v>
      </c>
      <c r="D19" s="48"/>
      <c r="E19" s="49"/>
      <c r="F19" s="49"/>
      <c r="G19" s="33"/>
      <c r="H19" s="34">
        <f t="shared" si="3"/>
        <v>0</v>
      </c>
      <c r="I19" s="49"/>
      <c r="J19" s="49"/>
      <c r="K19" s="49"/>
      <c r="L19" s="33"/>
      <c r="M19" s="34">
        <f t="shared" si="4"/>
        <v>0</v>
      </c>
      <c r="N19" s="16">
        <f t="shared" si="5"/>
        <v>0</v>
      </c>
      <c r="O19" s="50"/>
      <c r="P19" s="50"/>
      <c r="Q19" s="50"/>
      <c r="R19" s="13">
        <f t="shared" si="0"/>
        <v>0</v>
      </c>
      <c r="S19" s="51">
        <f t="shared" si="1"/>
        <v>0</v>
      </c>
      <c r="T19" s="50"/>
      <c r="U19" s="33"/>
      <c r="V19" s="50"/>
      <c r="W19" s="52">
        <f t="shared" si="6"/>
        <v>0</v>
      </c>
      <c r="X19" s="53"/>
      <c r="Y19" s="50"/>
      <c r="Z19" s="34">
        <f t="shared" si="2"/>
        <v>0</v>
      </c>
      <c r="AA19" s="37">
        <f t="shared" si="7"/>
        <v>0</v>
      </c>
      <c r="AB19" s="39">
        <f t="shared" si="8"/>
        <v>0</v>
      </c>
      <c r="AC19" s="33">
        <f t="shared" si="9"/>
        <v>0</v>
      </c>
      <c r="AD19" s="40">
        <f t="shared" si="10"/>
        <v>0</v>
      </c>
      <c r="AE19" s="41" t="s">
        <v>39</v>
      </c>
      <c r="AF19" s="42">
        <f t="shared" si="11"/>
        <v>0</v>
      </c>
      <c r="AG19" s="43">
        <f t="shared" si="12"/>
        <v>0</v>
      </c>
      <c r="AH19" s="54"/>
    </row>
    <row r="20" spans="2:36" ht="15" hidden="1" customHeight="1" outlineLevel="1" thickBot="1" x14ac:dyDescent="0.3">
      <c r="B20" s="55" t="s">
        <v>48</v>
      </c>
      <c r="C20" s="56">
        <v>1595</v>
      </c>
      <c r="D20" s="48"/>
      <c r="E20" s="49"/>
      <c r="F20" s="49"/>
      <c r="G20" s="33"/>
      <c r="H20" s="34">
        <f t="shared" si="3"/>
        <v>0</v>
      </c>
      <c r="I20" s="49"/>
      <c r="J20" s="49"/>
      <c r="K20" s="49"/>
      <c r="L20" s="33">
        <v>0</v>
      </c>
      <c r="M20" s="34">
        <f t="shared" si="4"/>
        <v>0</v>
      </c>
      <c r="N20" s="16">
        <f t="shared" si="5"/>
        <v>0</v>
      </c>
      <c r="O20" s="50"/>
      <c r="P20" s="50"/>
      <c r="Q20" s="50"/>
      <c r="R20" s="13">
        <f t="shared" si="0"/>
        <v>0</v>
      </c>
      <c r="S20" s="51">
        <f t="shared" si="1"/>
        <v>0</v>
      </c>
      <c r="T20" s="50"/>
      <c r="U20" s="33"/>
      <c r="V20" s="50"/>
      <c r="W20" s="52">
        <f t="shared" si="6"/>
        <v>0</v>
      </c>
      <c r="X20" s="53"/>
      <c r="Y20" s="50"/>
      <c r="Z20" s="34">
        <f t="shared" si="2"/>
        <v>0</v>
      </c>
      <c r="AA20" s="37">
        <f t="shared" si="7"/>
        <v>0</v>
      </c>
      <c r="AB20" s="39">
        <f t="shared" si="8"/>
        <v>0</v>
      </c>
      <c r="AC20" s="33">
        <f t="shared" si="9"/>
        <v>0</v>
      </c>
      <c r="AD20" s="40">
        <f t="shared" si="10"/>
        <v>0</v>
      </c>
      <c r="AE20" s="41" t="s">
        <v>39</v>
      </c>
      <c r="AF20" s="42">
        <f t="shared" si="11"/>
        <v>0</v>
      </c>
      <c r="AG20" s="43">
        <f t="shared" si="12"/>
        <v>0</v>
      </c>
      <c r="AH20" s="54"/>
      <c r="AI20" s="2"/>
    </row>
    <row r="21" spans="2:36" ht="15.75" collapsed="1" thickBot="1" x14ac:dyDescent="0.3">
      <c r="B21" s="55" t="s">
        <v>49</v>
      </c>
      <c r="C21" s="56">
        <v>1595</v>
      </c>
      <c r="D21" s="48"/>
      <c r="E21" s="49"/>
      <c r="F21" s="49"/>
      <c r="G21" s="33">
        <v>9026160.2600000091</v>
      </c>
      <c r="H21" s="34">
        <f t="shared" si="3"/>
        <v>9026160.2600000091</v>
      </c>
      <c r="I21" s="49"/>
      <c r="J21" s="49"/>
      <c r="K21" s="49"/>
      <c r="L21" s="33">
        <v>-3299285.46</v>
      </c>
      <c r="M21" s="34">
        <f t="shared" si="4"/>
        <v>-3299285.46</v>
      </c>
      <c r="N21" s="16">
        <f t="shared" si="5"/>
        <v>9026160.2600000091</v>
      </c>
      <c r="O21" s="33">
        <v>2123.6499999947846</v>
      </c>
      <c r="P21" s="50"/>
      <c r="Q21" s="50"/>
      <c r="R21" s="34">
        <f t="shared" si="0"/>
        <v>9028283.9100000039</v>
      </c>
      <c r="S21" s="36">
        <f t="shared" si="1"/>
        <v>-3299285.46</v>
      </c>
      <c r="T21" s="33">
        <v>455560.04999999981</v>
      </c>
      <c r="U21" s="33"/>
      <c r="V21" s="33"/>
      <c r="W21" s="37">
        <f t="shared" si="6"/>
        <v>-2843725.41</v>
      </c>
      <c r="X21" s="38">
        <v>9026160.2600000091</v>
      </c>
      <c r="Y21" s="33">
        <v>-2555981.1625889991</v>
      </c>
      <c r="Z21" s="34">
        <f t="shared" si="2"/>
        <v>2123.6499999947846</v>
      </c>
      <c r="AA21" s="37">
        <f t="shared" si="7"/>
        <v>-287744.24741100101</v>
      </c>
      <c r="AB21" s="39">
        <f t="shared" si="8"/>
        <v>232307.23448099999</v>
      </c>
      <c r="AC21" s="33">
        <f>AA21+AB21</f>
        <v>-55437.012930001016</v>
      </c>
      <c r="AD21" s="40"/>
      <c r="AE21" s="41" t="s">
        <v>39</v>
      </c>
      <c r="AF21" s="42">
        <f t="shared" si="11"/>
        <v>6184558.5000000037</v>
      </c>
      <c r="AG21" s="43">
        <f t="shared" si="12"/>
        <v>0</v>
      </c>
      <c r="AH21" s="54"/>
      <c r="AI21" s="2"/>
      <c r="AJ21" s="2"/>
    </row>
    <row r="22" spans="2:36" ht="15.75" thickBot="1" x14ac:dyDescent="0.3">
      <c r="B22" s="55" t="s">
        <v>50</v>
      </c>
      <c r="C22" s="56">
        <v>1595</v>
      </c>
      <c r="D22" s="48"/>
      <c r="E22" s="49"/>
      <c r="F22" s="49"/>
      <c r="G22" s="33">
        <v>0</v>
      </c>
      <c r="H22" s="34">
        <f t="shared" si="3"/>
        <v>0</v>
      </c>
      <c r="I22" s="49"/>
      <c r="J22" s="49"/>
      <c r="K22" s="49"/>
      <c r="L22" s="33">
        <v>0</v>
      </c>
      <c r="M22" s="34">
        <f t="shared" si="4"/>
        <v>0</v>
      </c>
      <c r="N22" s="16">
        <f t="shared" si="5"/>
        <v>0</v>
      </c>
      <c r="O22" s="33">
        <v>0</v>
      </c>
      <c r="P22" s="50"/>
      <c r="Q22" s="50"/>
      <c r="R22" s="34">
        <f t="shared" si="0"/>
        <v>0</v>
      </c>
      <c r="S22" s="36">
        <f t="shared" si="1"/>
        <v>0</v>
      </c>
      <c r="T22" s="33">
        <v>0</v>
      </c>
      <c r="U22" s="33"/>
      <c r="V22" s="33"/>
      <c r="W22" s="37">
        <f t="shared" si="6"/>
        <v>0</v>
      </c>
      <c r="X22" s="38">
        <v>0</v>
      </c>
      <c r="Y22" s="33"/>
      <c r="Z22" s="34">
        <f t="shared" si="2"/>
        <v>0</v>
      </c>
      <c r="AA22" s="37">
        <f t="shared" si="7"/>
        <v>0</v>
      </c>
      <c r="AB22" s="39">
        <f>(R22+Z22)/2*5.49%*0.5+(R22+Z22)/2*5.2%*0.25+(R22+Z22)/2*4.4%*0.25</f>
        <v>0</v>
      </c>
      <c r="AC22" s="33">
        <f t="shared" si="9"/>
        <v>0</v>
      </c>
      <c r="AD22" s="40">
        <f t="shared" ref="AD22:AD37" si="13">Z22+AC22</f>
        <v>0</v>
      </c>
      <c r="AE22" s="57" t="s">
        <v>39</v>
      </c>
      <c r="AF22" s="42">
        <f t="shared" si="11"/>
        <v>0</v>
      </c>
      <c r="AG22" s="43">
        <f t="shared" si="12"/>
        <v>0</v>
      </c>
      <c r="AH22" s="54"/>
    </row>
    <row r="23" spans="2:36" ht="31.15" customHeight="1" thickBot="1" x14ac:dyDescent="0.3">
      <c r="B23" s="55" t="s">
        <v>51</v>
      </c>
      <c r="C23" s="56">
        <v>1595</v>
      </c>
      <c r="D23" s="48"/>
      <c r="E23" s="49"/>
      <c r="F23" s="49"/>
      <c r="G23" s="33">
        <v>-5050078.7699999902</v>
      </c>
      <c r="H23" s="34">
        <f t="shared" si="3"/>
        <v>-5050078.7699999902</v>
      </c>
      <c r="I23" s="49"/>
      <c r="J23" s="49"/>
      <c r="K23" s="49"/>
      <c r="L23" s="33">
        <v>3073744.91</v>
      </c>
      <c r="M23" s="34">
        <f t="shared" si="4"/>
        <v>3073744.91</v>
      </c>
      <c r="N23" s="35">
        <f t="shared" si="5"/>
        <v>-5050078.7699999902</v>
      </c>
      <c r="O23" s="33">
        <v>17308.909999989904</v>
      </c>
      <c r="P23" s="33"/>
      <c r="Q23" s="33"/>
      <c r="R23" s="34">
        <f t="shared" si="0"/>
        <v>-5032769.8600000003</v>
      </c>
      <c r="S23" s="36">
        <f t="shared" si="1"/>
        <v>3073744.91</v>
      </c>
      <c r="T23" s="33">
        <v>-254362.16999999993</v>
      </c>
      <c r="U23" s="33"/>
      <c r="V23" s="33"/>
      <c r="W23" s="37">
        <f t="shared" si="6"/>
        <v>2819382.74</v>
      </c>
      <c r="X23" s="38"/>
      <c r="Y23" s="33"/>
      <c r="Z23" s="34">
        <f t="shared" si="2"/>
        <v>-5032769.8600000003</v>
      </c>
      <c r="AA23" s="37">
        <f t="shared" si="7"/>
        <v>2819382.74</v>
      </c>
      <c r="AB23" s="39">
        <f t="shared" si="8"/>
        <v>-258936.00929700004</v>
      </c>
      <c r="AC23" s="33">
        <f t="shared" si="9"/>
        <v>2560446.730703</v>
      </c>
      <c r="AD23" s="40"/>
      <c r="AE23" s="57" t="s">
        <v>39</v>
      </c>
      <c r="AF23" s="42">
        <f t="shared" si="11"/>
        <v>-2213387.12</v>
      </c>
      <c r="AG23" s="160">
        <f t="shared" si="12"/>
        <v>0</v>
      </c>
      <c r="AH23" s="119"/>
      <c r="AJ23" s="2"/>
    </row>
    <row r="24" spans="2:36" ht="22.15" customHeight="1" thickBot="1" x14ac:dyDescent="0.3">
      <c r="B24" s="55" t="s">
        <v>52</v>
      </c>
      <c r="C24" s="56">
        <v>1595</v>
      </c>
      <c r="D24" s="48"/>
      <c r="E24" s="49"/>
      <c r="F24" s="49"/>
      <c r="G24" s="33"/>
      <c r="H24" s="34">
        <f t="shared" si="3"/>
        <v>0</v>
      </c>
      <c r="I24" s="49"/>
      <c r="J24" s="49"/>
      <c r="K24" s="49"/>
      <c r="L24" s="33"/>
      <c r="M24" s="34">
        <f t="shared" si="4"/>
        <v>0</v>
      </c>
      <c r="N24" s="35">
        <f t="shared" si="5"/>
        <v>0</v>
      </c>
      <c r="O24" s="33"/>
      <c r="P24" s="33"/>
      <c r="Q24" s="33"/>
      <c r="R24" s="34">
        <f>N24-P24</f>
        <v>0</v>
      </c>
      <c r="S24" s="36">
        <f t="shared" si="1"/>
        <v>0</v>
      </c>
      <c r="T24" s="33"/>
      <c r="U24" s="33"/>
      <c r="V24" s="33"/>
      <c r="W24" s="37">
        <f t="shared" si="6"/>
        <v>0</v>
      </c>
      <c r="X24" s="38"/>
      <c r="Y24" s="33"/>
      <c r="Z24" s="34">
        <f t="shared" si="2"/>
        <v>0</v>
      </c>
      <c r="AA24" s="37">
        <f t="shared" si="7"/>
        <v>0</v>
      </c>
      <c r="AB24" s="39">
        <f t="shared" si="8"/>
        <v>0</v>
      </c>
      <c r="AC24" s="33">
        <f t="shared" si="9"/>
        <v>0</v>
      </c>
      <c r="AD24" s="40">
        <f t="shared" si="13"/>
        <v>0</v>
      </c>
      <c r="AE24" s="57" t="s">
        <v>39</v>
      </c>
      <c r="AF24" s="42">
        <f t="shared" si="11"/>
        <v>0</v>
      </c>
      <c r="AG24" s="43">
        <f t="shared" si="12"/>
        <v>0</v>
      </c>
      <c r="AH24" s="54"/>
      <c r="AJ24" s="2"/>
    </row>
    <row r="25" spans="2:36" ht="22.15" customHeight="1" thickBot="1" x14ac:dyDescent="0.3">
      <c r="B25" s="55" t="s">
        <v>53</v>
      </c>
      <c r="C25" s="56">
        <v>1595</v>
      </c>
      <c r="D25" s="48"/>
      <c r="E25" s="49"/>
      <c r="F25" s="49"/>
      <c r="G25" s="33">
        <v>20891046.260000005</v>
      </c>
      <c r="H25" s="34">
        <f t="shared" si="3"/>
        <v>20891046.260000005</v>
      </c>
      <c r="I25" s="49"/>
      <c r="J25" s="49"/>
      <c r="K25" s="49"/>
      <c r="L25" s="33">
        <v>3394799.02</v>
      </c>
      <c r="M25" s="34">
        <f t="shared" si="4"/>
        <v>3394799.02</v>
      </c>
      <c r="N25" s="35">
        <f t="shared" si="5"/>
        <v>20891046.260000005</v>
      </c>
      <c r="O25" s="33">
        <v>-23805063.429999996</v>
      </c>
      <c r="P25" s="33"/>
      <c r="Q25" s="33"/>
      <c r="R25" s="34">
        <f>N25+O25-P25+Q25</f>
        <v>-2914017.1699999906</v>
      </c>
      <c r="S25" s="36">
        <f t="shared" si="1"/>
        <v>3394799.02</v>
      </c>
      <c r="T25" s="33">
        <v>-724157.81999999983</v>
      </c>
      <c r="U25" s="33"/>
      <c r="V25" s="33"/>
      <c r="W25" s="37">
        <f t="shared" si="6"/>
        <v>2670641.2000000002</v>
      </c>
      <c r="X25" s="38"/>
      <c r="Y25" s="33"/>
      <c r="Z25" s="34">
        <f t="shared" si="2"/>
        <v>-2914017.1699999906</v>
      </c>
      <c r="AA25" s="37">
        <f t="shared" si="7"/>
        <v>2670641.2000000002</v>
      </c>
      <c r="AB25" s="39">
        <f t="shared" si="8"/>
        <v>-149926.18339649955</v>
      </c>
      <c r="AC25" s="33">
        <f t="shared" si="9"/>
        <v>2520715.0166035006</v>
      </c>
      <c r="AD25" s="40"/>
      <c r="AE25" s="57" t="s">
        <v>39</v>
      </c>
      <c r="AF25" s="42">
        <f t="shared" si="11"/>
        <v>-243375.96999999043</v>
      </c>
      <c r="AG25" s="43">
        <f t="shared" si="12"/>
        <v>0</v>
      </c>
      <c r="AH25" s="54"/>
    </row>
    <row r="26" spans="2:36" ht="34.9" customHeight="1" thickBot="1" x14ac:dyDescent="0.3">
      <c r="B26" s="55" t="s">
        <v>54</v>
      </c>
      <c r="C26" s="56">
        <v>1595</v>
      </c>
      <c r="D26" s="48"/>
      <c r="E26" s="49"/>
      <c r="F26" s="49"/>
      <c r="G26" s="33">
        <v>-34290.850000000006</v>
      </c>
      <c r="H26" s="34">
        <f t="shared" si="3"/>
        <v>-34290.850000000006</v>
      </c>
      <c r="I26" s="49"/>
      <c r="J26" s="49"/>
      <c r="K26" s="49"/>
      <c r="L26" s="33">
        <v>29635.4</v>
      </c>
      <c r="M26" s="34">
        <f t="shared" si="4"/>
        <v>29635.4</v>
      </c>
      <c r="N26" s="35">
        <f t="shared" si="5"/>
        <v>-34290.850000000006</v>
      </c>
      <c r="O26" s="33">
        <v>-33.610000000015134</v>
      </c>
      <c r="P26" s="33"/>
      <c r="Q26" s="33"/>
      <c r="R26" s="34">
        <f>N26+O26-P26+Q26</f>
        <v>-34324.460000000021</v>
      </c>
      <c r="S26" s="36">
        <f t="shared" si="1"/>
        <v>29635.4</v>
      </c>
      <c r="T26" s="33">
        <v>-1734.3199999999997</v>
      </c>
      <c r="U26" s="33"/>
      <c r="V26" s="33"/>
      <c r="W26" s="37">
        <f t="shared" si="6"/>
        <v>27901.08</v>
      </c>
      <c r="X26" s="38"/>
      <c r="Y26" s="33"/>
      <c r="Z26" s="34">
        <f t="shared" si="2"/>
        <v>-34324.460000000021</v>
      </c>
      <c r="AA26" s="37">
        <f t="shared" si="7"/>
        <v>27901.08</v>
      </c>
      <c r="AB26" s="39">
        <f t="shared" si="8"/>
        <v>-1765.9934670000011</v>
      </c>
      <c r="AC26" s="33">
        <f t="shared" si="9"/>
        <v>26135.086533000002</v>
      </c>
      <c r="AD26" s="40"/>
      <c r="AE26" s="57" t="s">
        <v>39</v>
      </c>
      <c r="AF26" s="42">
        <f t="shared" si="11"/>
        <v>-6423.3800000000192</v>
      </c>
      <c r="AG26" s="43">
        <f t="shared" si="12"/>
        <v>0</v>
      </c>
      <c r="AH26" s="54"/>
    </row>
    <row r="27" spans="2:36" ht="30" customHeight="1" thickBot="1" x14ac:dyDescent="0.3">
      <c r="B27" s="55" t="s">
        <v>55</v>
      </c>
      <c r="C27" s="56">
        <v>1595</v>
      </c>
      <c r="D27" s="48"/>
      <c r="E27" s="49"/>
      <c r="F27" s="49"/>
      <c r="G27" s="33">
        <v>983757.10999999987</v>
      </c>
      <c r="H27" s="34">
        <f t="shared" si="3"/>
        <v>983757.10999999987</v>
      </c>
      <c r="I27" s="49"/>
      <c r="J27" s="49"/>
      <c r="K27" s="49"/>
      <c r="L27" s="33">
        <v>166319.21096523799</v>
      </c>
      <c r="M27" s="34">
        <f t="shared" si="4"/>
        <v>166319.21096523799</v>
      </c>
      <c r="N27" s="35">
        <f t="shared" si="5"/>
        <v>983757.10999999987</v>
      </c>
      <c r="O27" s="33">
        <v>-1209262.3999999997</v>
      </c>
      <c r="P27" s="33">
        <v>0</v>
      </c>
      <c r="Q27" s="33"/>
      <c r="R27" s="34">
        <f>N27+O27-P27+Q27</f>
        <v>-225505.2899999998</v>
      </c>
      <c r="S27" s="36">
        <f t="shared" si="1"/>
        <v>166319.21096523799</v>
      </c>
      <c r="T27" s="33">
        <v>21031.489034761995</v>
      </c>
      <c r="U27" s="33"/>
      <c r="V27" s="33"/>
      <c r="W27" s="37">
        <f t="shared" si="6"/>
        <v>187350.69999999998</v>
      </c>
      <c r="X27" s="38"/>
      <c r="Y27" s="33"/>
      <c r="Z27" s="34">
        <f t="shared" si="2"/>
        <v>-225505.2899999998</v>
      </c>
      <c r="AA27" s="37">
        <f t="shared" si="7"/>
        <v>187350.69999999998</v>
      </c>
      <c r="AB27" s="39">
        <f t="shared" si="8"/>
        <v>-11602.24717049999</v>
      </c>
      <c r="AC27" s="33">
        <f t="shared" si="9"/>
        <v>175748.45282949999</v>
      </c>
      <c r="AD27" s="40"/>
      <c r="AE27" s="57" t="s">
        <v>39</v>
      </c>
      <c r="AF27" s="42">
        <f t="shared" si="11"/>
        <v>-38154.589999999822</v>
      </c>
      <c r="AG27" s="43">
        <f t="shared" si="12"/>
        <v>0</v>
      </c>
      <c r="AH27" s="54"/>
    </row>
    <row r="28" spans="2:36" ht="32.65" customHeight="1" thickBot="1" x14ac:dyDescent="0.3">
      <c r="B28" s="55" t="s">
        <v>56</v>
      </c>
      <c r="C28" s="56">
        <v>1595</v>
      </c>
      <c r="D28" s="48"/>
      <c r="E28" s="49"/>
      <c r="F28" s="49"/>
      <c r="G28" s="33">
        <v>-106026.54000000004</v>
      </c>
      <c r="H28" s="34">
        <f t="shared" si="3"/>
        <v>-106026.54000000004</v>
      </c>
      <c r="I28" s="49"/>
      <c r="J28" s="49"/>
      <c r="K28" s="49"/>
      <c r="L28" s="33">
        <v>0</v>
      </c>
      <c r="M28" s="34">
        <f t="shared" si="4"/>
        <v>0</v>
      </c>
      <c r="N28" s="35">
        <f t="shared" si="5"/>
        <v>-106026.54000000004</v>
      </c>
      <c r="O28" s="33">
        <v>159878.12000000005</v>
      </c>
      <c r="P28" s="33">
        <v>0</v>
      </c>
      <c r="Q28" s="33"/>
      <c r="R28" s="34">
        <f>N28+O28-P28+Q28</f>
        <v>53851.580000000016</v>
      </c>
      <c r="S28" s="36">
        <f t="shared" si="1"/>
        <v>0</v>
      </c>
      <c r="T28" s="33"/>
      <c r="U28" s="33"/>
      <c r="V28" s="33"/>
      <c r="W28" s="37">
        <f t="shared" si="6"/>
        <v>0</v>
      </c>
      <c r="X28" s="38"/>
      <c r="Y28" s="33"/>
      <c r="Z28" s="34">
        <f t="shared" si="2"/>
        <v>53851.580000000016</v>
      </c>
      <c r="AA28" s="37">
        <f t="shared" si="7"/>
        <v>0</v>
      </c>
      <c r="AB28" s="39">
        <f t="shared" si="8"/>
        <v>2770.6637910000009</v>
      </c>
      <c r="AC28" s="33">
        <f t="shared" si="9"/>
        <v>2770.6637910000009</v>
      </c>
      <c r="AD28" s="40"/>
      <c r="AE28" s="58" t="s">
        <v>39</v>
      </c>
      <c r="AF28" s="42">
        <f t="shared" si="11"/>
        <v>53851.580000000016</v>
      </c>
      <c r="AG28" s="43">
        <f t="shared" si="12"/>
        <v>0</v>
      </c>
      <c r="AH28" s="54"/>
    </row>
    <row r="29" spans="2:36" ht="17.25" customHeight="1" thickBot="1" x14ac:dyDescent="0.3">
      <c r="B29" s="55" t="s">
        <v>57</v>
      </c>
      <c r="C29" s="56">
        <v>1595</v>
      </c>
      <c r="D29" s="48"/>
      <c r="E29" s="49"/>
      <c r="F29" s="49"/>
      <c r="G29" s="33"/>
      <c r="H29" s="34">
        <f t="shared" si="3"/>
        <v>0</v>
      </c>
      <c r="I29" s="49"/>
      <c r="J29" s="49"/>
      <c r="K29" s="49"/>
      <c r="L29" s="33"/>
      <c r="M29" s="34">
        <f t="shared" si="4"/>
        <v>0</v>
      </c>
      <c r="N29" s="35">
        <f t="shared" si="5"/>
        <v>0</v>
      </c>
      <c r="O29" s="33"/>
      <c r="P29" s="33"/>
      <c r="Q29" s="50"/>
      <c r="R29" s="34">
        <f t="shared" ref="R29:R31" si="14">N29+O29-P29+Q29</f>
        <v>0</v>
      </c>
      <c r="S29" s="36">
        <f t="shared" si="1"/>
        <v>0</v>
      </c>
      <c r="T29" s="33"/>
      <c r="U29" s="33"/>
      <c r="V29" s="33"/>
      <c r="W29" s="37">
        <f t="shared" si="6"/>
        <v>0</v>
      </c>
      <c r="X29" s="38"/>
      <c r="Y29" s="33"/>
      <c r="Z29" s="34">
        <f t="shared" si="2"/>
        <v>0</v>
      </c>
      <c r="AA29" s="37">
        <f t="shared" si="7"/>
        <v>0</v>
      </c>
      <c r="AB29" s="39">
        <f t="shared" si="8"/>
        <v>0</v>
      </c>
      <c r="AC29" s="33">
        <f t="shared" si="9"/>
        <v>0</v>
      </c>
      <c r="AD29" s="40"/>
      <c r="AE29" s="58" t="s">
        <v>39</v>
      </c>
      <c r="AF29" s="42">
        <f t="shared" si="11"/>
        <v>0</v>
      </c>
      <c r="AG29" s="43">
        <f t="shared" si="12"/>
        <v>0</v>
      </c>
      <c r="AH29" s="54"/>
    </row>
    <row r="30" spans="2:36" ht="27" customHeight="1" thickBot="1" x14ac:dyDescent="0.3">
      <c r="B30" s="55" t="s">
        <v>58</v>
      </c>
      <c r="C30" s="56">
        <v>1595</v>
      </c>
      <c r="D30" s="48"/>
      <c r="E30" s="49"/>
      <c r="F30" s="49"/>
      <c r="G30" s="50"/>
      <c r="H30" s="34">
        <f t="shared" si="3"/>
        <v>0</v>
      </c>
      <c r="I30" s="49"/>
      <c r="J30" s="49"/>
      <c r="K30" s="49"/>
      <c r="L30" s="33"/>
      <c r="M30" s="34">
        <f t="shared" si="4"/>
        <v>0</v>
      </c>
      <c r="N30" s="16">
        <f t="shared" si="5"/>
        <v>0</v>
      </c>
      <c r="O30" s="33">
        <v>-132575219.55028069</v>
      </c>
      <c r="P30" s="33">
        <v>-83476171.620280683</v>
      </c>
      <c r="Q30" s="33"/>
      <c r="R30" s="34">
        <f t="shared" si="14"/>
        <v>-49099047.930000007</v>
      </c>
      <c r="S30" s="36">
        <f t="shared" si="1"/>
        <v>0</v>
      </c>
      <c r="T30" s="33">
        <f>'[14]2. Continuity Schedule Consolid'!T30</f>
        <v>-11109289.788108861</v>
      </c>
      <c r="U30" s="33">
        <f>'[14]2. Continuity Schedule Consolid'!U30</f>
        <v>-3691826.1181088607</v>
      </c>
      <c r="V30" s="33"/>
      <c r="W30" s="37">
        <f t="shared" si="6"/>
        <v>-7417463.6699999999</v>
      </c>
      <c r="X30" s="38"/>
      <c r="Y30" s="33"/>
      <c r="Z30" s="34">
        <f t="shared" si="2"/>
        <v>-49099047.930000007</v>
      </c>
      <c r="AA30" s="37">
        <f t="shared" si="7"/>
        <v>-7417463.6699999999</v>
      </c>
      <c r="AB30" s="39">
        <f t="shared" si="8"/>
        <v>-2526146.0159985004</v>
      </c>
      <c r="AC30" s="33">
        <f t="shared" si="9"/>
        <v>-9943609.6859984994</v>
      </c>
      <c r="AD30" s="40"/>
      <c r="AE30" s="58" t="s">
        <v>39</v>
      </c>
      <c r="AF30" s="42">
        <f t="shared" si="11"/>
        <v>-56516511.600000009</v>
      </c>
      <c r="AG30" s="43">
        <f t="shared" si="12"/>
        <v>0</v>
      </c>
      <c r="AH30" s="54"/>
    </row>
    <row r="31" spans="2:36" ht="17.25" customHeight="1" thickBot="1" x14ac:dyDescent="0.3">
      <c r="B31" s="55" t="s">
        <v>59</v>
      </c>
      <c r="C31" s="56">
        <v>1595</v>
      </c>
      <c r="D31" s="48"/>
      <c r="E31" s="49"/>
      <c r="F31" s="49"/>
      <c r="G31" s="50"/>
      <c r="H31" s="34">
        <f t="shared" si="3"/>
        <v>0</v>
      </c>
      <c r="I31" s="49"/>
      <c r="J31" s="49"/>
      <c r="K31" s="49"/>
      <c r="L31" s="50"/>
      <c r="M31" s="34">
        <f t="shared" si="4"/>
        <v>0</v>
      </c>
      <c r="N31" s="16">
        <f t="shared" si="5"/>
        <v>0</v>
      </c>
      <c r="O31" s="33"/>
      <c r="P31" s="33"/>
      <c r="Q31" s="33"/>
      <c r="R31" s="34">
        <f t="shared" si="14"/>
        <v>0</v>
      </c>
      <c r="S31" s="36">
        <f t="shared" si="1"/>
        <v>0</v>
      </c>
      <c r="T31" s="33"/>
      <c r="U31" s="33"/>
      <c r="V31" s="33"/>
      <c r="W31" s="37">
        <f t="shared" si="6"/>
        <v>0</v>
      </c>
      <c r="X31" s="38"/>
      <c r="Y31" s="33"/>
      <c r="Z31" s="34">
        <f t="shared" si="2"/>
        <v>0</v>
      </c>
      <c r="AA31" s="37">
        <f t="shared" si="7"/>
        <v>0</v>
      </c>
      <c r="AB31" s="39">
        <f t="shared" ref="AB31" si="15">(R31+Z31)/2*5.49%</f>
        <v>0</v>
      </c>
      <c r="AC31" s="33">
        <f t="shared" si="9"/>
        <v>0</v>
      </c>
      <c r="AD31" s="40"/>
      <c r="AE31" s="58" t="s">
        <v>39</v>
      </c>
      <c r="AF31" s="59"/>
      <c r="AG31" s="43">
        <f t="shared" si="12"/>
        <v>0</v>
      </c>
      <c r="AH31" s="54"/>
    </row>
    <row r="32" spans="2:36" ht="17.25" customHeight="1" thickBot="1" x14ac:dyDescent="0.3">
      <c r="B32" s="55"/>
      <c r="C32" s="56"/>
      <c r="D32" s="48"/>
      <c r="E32" s="49"/>
      <c r="F32" s="49"/>
      <c r="G32" s="50"/>
      <c r="H32" s="34"/>
      <c r="I32" s="49"/>
      <c r="J32" s="49"/>
      <c r="K32" s="49"/>
      <c r="L32" s="50"/>
      <c r="M32" s="34"/>
      <c r="N32" s="16"/>
      <c r="O32" s="50"/>
      <c r="P32" s="33"/>
      <c r="Q32" s="50"/>
      <c r="R32" s="34"/>
      <c r="S32" s="36"/>
      <c r="T32" s="33"/>
      <c r="U32" s="33"/>
      <c r="V32" s="33"/>
      <c r="W32" s="37"/>
      <c r="X32" s="38"/>
      <c r="Y32" s="33"/>
      <c r="Z32" s="34"/>
      <c r="AA32" s="37"/>
      <c r="AB32" s="39"/>
      <c r="AC32" s="33"/>
      <c r="AD32" s="40"/>
      <c r="AE32" s="58"/>
      <c r="AF32" s="59"/>
      <c r="AG32" s="43"/>
      <c r="AH32" s="54"/>
    </row>
    <row r="33" spans="2:35" ht="17.25" customHeight="1" thickBot="1" x14ac:dyDescent="0.3">
      <c r="B33" s="55"/>
      <c r="C33" s="56"/>
      <c r="D33" s="48"/>
      <c r="E33" s="49"/>
      <c r="F33" s="49"/>
      <c r="G33" s="50"/>
      <c r="H33" s="34"/>
      <c r="I33" s="49"/>
      <c r="J33" s="49"/>
      <c r="K33" s="49"/>
      <c r="L33" s="50"/>
      <c r="M33" s="34"/>
      <c r="N33" s="16"/>
      <c r="O33" s="50"/>
      <c r="P33" s="33"/>
      <c r="Q33" s="50"/>
      <c r="R33" s="34"/>
      <c r="S33" s="36"/>
      <c r="T33" s="33"/>
      <c r="U33" s="33"/>
      <c r="V33" s="33"/>
      <c r="W33" s="37"/>
      <c r="X33" s="38"/>
      <c r="Y33" s="33"/>
      <c r="Z33" s="34"/>
      <c r="AA33" s="37"/>
      <c r="AB33" s="39"/>
      <c r="AC33" s="33"/>
      <c r="AD33" s="40"/>
      <c r="AE33" s="58"/>
      <c r="AF33" s="59"/>
      <c r="AG33" s="43"/>
      <c r="AH33" s="54"/>
    </row>
    <row r="34" spans="2:35" ht="17.25" customHeight="1" thickBot="1" x14ac:dyDescent="0.3">
      <c r="B34" s="55"/>
      <c r="C34" s="56"/>
      <c r="D34" s="48"/>
      <c r="E34" s="49"/>
      <c r="F34" s="49"/>
      <c r="G34" s="50"/>
      <c r="H34" s="34"/>
      <c r="I34" s="49"/>
      <c r="J34" s="49"/>
      <c r="K34" s="49"/>
      <c r="L34" s="50"/>
      <c r="M34" s="34"/>
      <c r="N34" s="16"/>
      <c r="O34" s="50"/>
      <c r="P34" s="50"/>
      <c r="Q34" s="50"/>
      <c r="R34" s="34"/>
      <c r="S34" s="36"/>
      <c r="T34" s="33"/>
      <c r="U34" s="33"/>
      <c r="V34" s="33"/>
      <c r="W34" s="37"/>
      <c r="X34" s="38"/>
      <c r="Y34" s="33"/>
      <c r="Z34" s="34"/>
      <c r="AA34" s="37"/>
      <c r="AB34" s="39"/>
      <c r="AC34" s="33"/>
      <c r="AD34" s="40"/>
      <c r="AE34" s="58"/>
      <c r="AF34" s="59"/>
      <c r="AG34" s="43"/>
      <c r="AH34" s="54"/>
    </row>
    <row r="35" spans="2:35" ht="17.25" customHeight="1" thickBot="1" x14ac:dyDescent="0.3">
      <c r="B35" s="55"/>
      <c r="C35" s="56"/>
      <c r="D35" s="48"/>
      <c r="E35" s="49"/>
      <c r="F35" s="49"/>
      <c r="G35" s="50"/>
      <c r="H35" s="34">
        <f t="shared" si="3"/>
        <v>0</v>
      </c>
      <c r="I35" s="49"/>
      <c r="J35" s="49"/>
      <c r="K35" s="49"/>
      <c r="L35" s="50"/>
      <c r="M35" s="34">
        <f t="shared" si="4"/>
        <v>0</v>
      </c>
      <c r="N35" s="16">
        <f t="shared" si="5"/>
        <v>0</v>
      </c>
      <c r="O35" s="50"/>
      <c r="P35" s="50"/>
      <c r="Q35" s="50"/>
      <c r="R35" s="34">
        <f>N35+O35-P35+Q35</f>
        <v>0</v>
      </c>
      <c r="S35" s="36">
        <f>M35</f>
        <v>0</v>
      </c>
      <c r="T35" s="33"/>
      <c r="U35" s="33"/>
      <c r="V35" s="33"/>
      <c r="W35" s="37">
        <f t="shared" ref="W35:W36" si="16">S35+T35-U35+V35</f>
        <v>0</v>
      </c>
      <c r="X35" s="38"/>
      <c r="Y35" s="33"/>
      <c r="Z35" s="34">
        <f t="shared" ref="Z35:Z37" si="17">R35-X35</f>
        <v>0</v>
      </c>
      <c r="AA35" s="37">
        <f t="shared" ref="AA35:AA37" si="18">W35-Y35</f>
        <v>0</v>
      </c>
      <c r="AB35" s="39"/>
      <c r="AC35" s="33">
        <f t="shared" si="9"/>
        <v>0</v>
      </c>
      <c r="AD35" s="40">
        <f t="shared" si="13"/>
        <v>0</v>
      </c>
      <c r="AE35" s="58"/>
      <c r="AF35" s="59"/>
      <c r="AG35" s="43">
        <f t="shared" si="12"/>
        <v>0</v>
      </c>
      <c r="AH35" s="54"/>
    </row>
    <row r="36" spans="2:35" ht="17.25" customHeight="1" thickBot="1" x14ac:dyDescent="0.3">
      <c r="B36" s="55"/>
      <c r="C36" s="56"/>
      <c r="D36" s="48"/>
      <c r="E36" s="49"/>
      <c r="F36" s="49"/>
      <c r="G36" s="50"/>
      <c r="H36" s="34">
        <f t="shared" si="3"/>
        <v>0</v>
      </c>
      <c r="I36" s="49"/>
      <c r="J36" s="49"/>
      <c r="K36" s="49"/>
      <c r="L36" s="50"/>
      <c r="M36" s="34">
        <f t="shared" si="4"/>
        <v>0</v>
      </c>
      <c r="N36" s="16">
        <f t="shared" si="5"/>
        <v>0</v>
      </c>
      <c r="O36" s="50"/>
      <c r="P36" s="50"/>
      <c r="Q36" s="50"/>
      <c r="R36" s="34">
        <f>N36+O36-P36+Q36</f>
        <v>0</v>
      </c>
      <c r="S36" s="36">
        <f>M36</f>
        <v>0</v>
      </c>
      <c r="T36" s="33"/>
      <c r="U36" s="33"/>
      <c r="V36" s="33"/>
      <c r="W36" s="37">
        <f t="shared" si="16"/>
        <v>0</v>
      </c>
      <c r="X36" s="38"/>
      <c r="Y36" s="33"/>
      <c r="Z36" s="34">
        <f t="shared" si="17"/>
        <v>0</v>
      </c>
      <c r="AA36" s="37">
        <f t="shared" si="18"/>
        <v>0</v>
      </c>
      <c r="AB36" s="39"/>
      <c r="AC36" s="33">
        <f t="shared" si="9"/>
        <v>0</v>
      </c>
      <c r="AD36" s="40">
        <f t="shared" si="13"/>
        <v>0</v>
      </c>
      <c r="AE36" s="58"/>
      <c r="AF36" s="59"/>
      <c r="AG36" s="43">
        <f t="shared" si="12"/>
        <v>0</v>
      </c>
      <c r="AH36" s="54"/>
    </row>
    <row r="37" spans="2:35" ht="17.25" customHeight="1" thickBot="1" x14ac:dyDescent="0.3">
      <c r="B37" s="55"/>
      <c r="C37" s="56"/>
      <c r="D37" s="48"/>
      <c r="E37" s="49"/>
      <c r="F37" s="49"/>
      <c r="G37" s="50"/>
      <c r="H37" s="34">
        <f t="shared" si="3"/>
        <v>0</v>
      </c>
      <c r="I37" s="49"/>
      <c r="J37" s="49"/>
      <c r="K37" s="49"/>
      <c r="L37" s="50"/>
      <c r="M37" s="34">
        <f t="shared" si="4"/>
        <v>0</v>
      </c>
      <c r="N37" s="16">
        <f t="shared" si="5"/>
        <v>0</v>
      </c>
      <c r="O37" s="50"/>
      <c r="P37" s="50"/>
      <c r="Q37" s="50"/>
      <c r="R37" s="34">
        <f>N37+O37-P37+Q37</f>
        <v>0</v>
      </c>
      <c r="S37" s="36">
        <f>M37</f>
        <v>0</v>
      </c>
      <c r="T37" s="33"/>
      <c r="U37" s="33"/>
      <c r="V37" s="33"/>
      <c r="W37" s="37">
        <f>S37+T37-U37+V37</f>
        <v>0</v>
      </c>
      <c r="X37" s="38"/>
      <c r="Y37" s="33"/>
      <c r="Z37" s="34">
        <f t="shared" si="17"/>
        <v>0</v>
      </c>
      <c r="AA37" s="37">
        <f t="shared" si="18"/>
        <v>0</v>
      </c>
      <c r="AB37" s="39"/>
      <c r="AC37" s="33">
        <f>AA37+AB37</f>
        <v>0</v>
      </c>
      <c r="AD37" s="40">
        <f t="shared" si="13"/>
        <v>0</v>
      </c>
      <c r="AE37" s="58"/>
      <c r="AF37" s="59"/>
      <c r="AG37" s="43">
        <f t="shared" si="12"/>
        <v>0</v>
      </c>
      <c r="AH37" s="54"/>
    </row>
    <row r="38" spans="2:35" ht="15.75" thickBot="1" x14ac:dyDescent="0.3">
      <c r="B38" s="55"/>
      <c r="C38" s="56"/>
      <c r="D38" s="60"/>
      <c r="E38" s="13"/>
      <c r="F38" s="13"/>
      <c r="G38" s="13"/>
      <c r="H38" s="13"/>
      <c r="I38" s="13"/>
      <c r="J38" s="13"/>
      <c r="K38" s="13"/>
      <c r="L38" s="13"/>
      <c r="M38" s="13"/>
      <c r="N38" s="16"/>
      <c r="O38" s="13"/>
      <c r="P38" s="13"/>
      <c r="Q38" s="13"/>
      <c r="R38" s="13"/>
      <c r="S38" s="13"/>
      <c r="T38" s="13"/>
      <c r="U38" s="13"/>
      <c r="V38" s="13"/>
      <c r="W38" s="52"/>
      <c r="X38" s="61"/>
      <c r="Y38" s="62"/>
      <c r="Z38" s="34"/>
      <c r="AA38" s="37"/>
      <c r="AB38" s="63"/>
      <c r="AC38" s="64"/>
      <c r="AD38" s="52"/>
      <c r="AE38" s="65"/>
      <c r="AF38" s="66"/>
      <c r="AG38" s="67"/>
      <c r="AH38" s="54"/>
    </row>
    <row r="39" spans="2:35" ht="15.75" thickBot="1" x14ac:dyDescent="0.3">
      <c r="B39" s="68" t="s">
        <v>60</v>
      </c>
      <c r="C39" s="29"/>
      <c r="D39" s="69"/>
      <c r="E39" s="70"/>
      <c r="F39" s="70"/>
      <c r="G39" s="70"/>
      <c r="H39" s="13"/>
      <c r="I39" s="70"/>
      <c r="J39" s="70"/>
      <c r="K39" s="70"/>
      <c r="L39" s="70"/>
      <c r="M39" s="13"/>
      <c r="N39" s="16"/>
      <c r="O39" s="13"/>
      <c r="P39" s="13"/>
      <c r="Q39" s="13"/>
      <c r="R39" s="13"/>
      <c r="S39" s="13"/>
      <c r="T39" s="13"/>
      <c r="U39" s="13"/>
      <c r="V39" s="13"/>
      <c r="W39" s="52"/>
      <c r="X39" s="70"/>
      <c r="Y39" s="70"/>
      <c r="Z39" s="34"/>
      <c r="AA39" s="37"/>
      <c r="AB39" s="71"/>
      <c r="AC39" s="72"/>
      <c r="AD39" s="52"/>
      <c r="AE39" s="24"/>
      <c r="AF39" s="66"/>
      <c r="AG39" s="73"/>
      <c r="AH39" s="54"/>
    </row>
    <row r="40" spans="2:35" ht="15.75" thickBot="1" x14ac:dyDescent="0.3">
      <c r="B40" s="74"/>
      <c r="C40" s="75"/>
      <c r="D40" s="60"/>
      <c r="E40" s="13"/>
      <c r="F40" s="13"/>
      <c r="G40" s="13"/>
      <c r="H40" s="13"/>
      <c r="I40" s="13"/>
      <c r="J40" s="13"/>
      <c r="K40" s="13"/>
      <c r="L40" s="13"/>
      <c r="M40" s="13"/>
      <c r="N40" s="16"/>
      <c r="O40" s="13"/>
      <c r="P40" s="13"/>
      <c r="Q40" s="13"/>
      <c r="R40" s="13"/>
      <c r="S40" s="13"/>
      <c r="T40" s="13"/>
      <c r="U40" s="13"/>
      <c r="V40" s="13"/>
      <c r="W40" s="52"/>
      <c r="X40" s="13"/>
      <c r="Y40" s="13"/>
      <c r="Z40" s="13"/>
      <c r="AA40" s="52"/>
      <c r="AB40" s="76"/>
      <c r="AC40" s="77"/>
      <c r="AD40" s="78"/>
      <c r="AE40" s="24"/>
      <c r="AF40" s="66"/>
      <c r="AG40" s="73"/>
      <c r="AH40" s="54"/>
    </row>
    <row r="41" spans="2:35" s="89" customFormat="1" ht="15.75" thickBot="1" x14ac:dyDescent="0.3">
      <c r="B41" s="79" t="s">
        <v>61</v>
      </c>
      <c r="C41" s="80"/>
      <c r="D41" s="81">
        <f t="shared" ref="D41:Z41" si="19">SUM(D8:D37)</f>
        <v>0</v>
      </c>
      <c r="E41" s="81">
        <f t="shared" si="19"/>
        <v>0</v>
      </c>
      <c r="F41" s="81">
        <f t="shared" si="19"/>
        <v>0</v>
      </c>
      <c r="G41" s="82">
        <f>SUM(G8:G37)</f>
        <v>-33479942.122314654</v>
      </c>
      <c r="H41" s="82">
        <f t="shared" si="19"/>
        <v>-33479942.122314654</v>
      </c>
      <c r="I41" s="82">
        <f t="shared" si="19"/>
        <v>0</v>
      </c>
      <c r="J41" s="82">
        <f t="shared" si="19"/>
        <v>0</v>
      </c>
      <c r="K41" s="82">
        <f t="shared" si="19"/>
        <v>0</v>
      </c>
      <c r="L41" s="82">
        <f>SUM(L8:L37)</f>
        <v>1362713.3211516379</v>
      </c>
      <c r="M41" s="82">
        <f>SUM(M8:M37)</f>
        <v>1362713.3211516379</v>
      </c>
      <c r="N41" s="83">
        <f t="shared" si="19"/>
        <v>-33479942.122314654</v>
      </c>
      <c r="O41" s="83">
        <f t="shared" si="19"/>
        <v>-252522258.24986339</v>
      </c>
      <c r="P41" s="83">
        <f t="shared" si="19"/>
        <v>-151658101.7432586</v>
      </c>
      <c r="Q41" s="83">
        <f t="shared" si="19"/>
        <v>7980278.9307921827</v>
      </c>
      <c r="R41" s="83">
        <f t="shared" si="19"/>
        <v>-126363819.69812727</v>
      </c>
      <c r="S41" s="83">
        <f t="shared" si="19"/>
        <v>1362713.3211516379</v>
      </c>
      <c r="T41" s="83">
        <f t="shared" si="19"/>
        <v>-12040274.057482712</v>
      </c>
      <c r="U41" s="83">
        <f>SUM(U8:U37)</f>
        <v>-4978254.7095205141</v>
      </c>
      <c r="V41" s="83">
        <f t="shared" si="19"/>
        <v>0</v>
      </c>
      <c r="W41" s="84">
        <f>SUM(W8:W37)</f>
        <v>-5699306.0268105604</v>
      </c>
      <c r="X41" s="85">
        <f>SUM(X8:X37)</f>
        <v>18017580.790663231</v>
      </c>
      <c r="Y41" s="83">
        <f t="shared" si="19"/>
        <v>-4403202.832166573</v>
      </c>
      <c r="Z41" s="83">
        <f t="shared" si="19"/>
        <v>-144381400.48879051</v>
      </c>
      <c r="AA41" s="84">
        <f>SUM(AA8:AA37)</f>
        <v>-1296103.1946439873</v>
      </c>
      <c r="AB41" s="84">
        <f>SUM(AB8:AB37)</f>
        <v>-6964920.7893084595</v>
      </c>
      <c r="AC41" s="85">
        <f>SUM(AC8:AC37)</f>
        <v>-8261023.9839524478</v>
      </c>
      <c r="AD41" s="84">
        <f>SUM(AD8:AD37)</f>
        <v>-79696390.299594715</v>
      </c>
      <c r="AE41" s="86"/>
      <c r="AF41" s="87"/>
      <c r="AG41" s="88"/>
      <c r="AH41" s="120"/>
      <c r="AI41" s="121"/>
    </row>
    <row r="42" spans="2:35" ht="15.75" thickBot="1" x14ac:dyDescent="0.3">
      <c r="B42" s="79" t="s">
        <v>62</v>
      </c>
      <c r="C42" s="80"/>
      <c r="D42" s="60">
        <f t="shared" ref="D42:AC42" si="20">D41-D16</f>
        <v>0</v>
      </c>
      <c r="E42" s="13">
        <f t="shared" si="20"/>
        <v>0</v>
      </c>
      <c r="F42" s="13">
        <f t="shared" si="20"/>
        <v>0</v>
      </c>
      <c r="G42" s="34">
        <f t="shared" si="20"/>
        <v>-90743.52389664948</v>
      </c>
      <c r="H42" s="34">
        <f t="shared" si="20"/>
        <v>-90743.52389664948</v>
      </c>
      <c r="I42" s="34">
        <f t="shared" si="20"/>
        <v>0</v>
      </c>
      <c r="J42" s="34">
        <f t="shared" si="20"/>
        <v>0</v>
      </c>
      <c r="K42" s="34">
        <f t="shared" si="20"/>
        <v>0</v>
      </c>
      <c r="L42" s="34">
        <f t="shared" si="20"/>
        <v>2052938.9451250781</v>
      </c>
      <c r="M42" s="34">
        <f t="shared" si="20"/>
        <v>2052938.9451250781</v>
      </c>
      <c r="N42" s="35">
        <f t="shared" si="20"/>
        <v>-90743.52389664948</v>
      </c>
      <c r="O42" s="34">
        <f t="shared" si="20"/>
        <v>-229841180.77811119</v>
      </c>
      <c r="P42" s="34">
        <f t="shared" si="20"/>
        <v>-138187242.84207618</v>
      </c>
      <c r="Q42" s="34">
        <f>Q41-Q16</f>
        <v>-40520070.375022128</v>
      </c>
      <c r="R42" s="34">
        <f t="shared" si="20"/>
        <v>-132264751.8349538</v>
      </c>
      <c r="S42" s="34">
        <f t="shared" si="20"/>
        <v>2052938.9451250781</v>
      </c>
      <c r="T42" s="34">
        <f t="shared" si="20"/>
        <v>-11685968.965628011</v>
      </c>
      <c r="U42" s="34">
        <f>U41-U16</f>
        <v>-4643248.1551736193</v>
      </c>
      <c r="V42" s="34">
        <f t="shared" si="20"/>
        <v>-824130.81</v>
      </c>
      <c r="W42" s="37">
        <f t="shared" si="20"/>
        <v>-5813912.6753293145</v>
      </c>
      <c r="X42" s="34">
        <f t="shared" si="20"/>
        <v>37935920.487898812</v>
      </c>
      <c r="Y42" s="34">
        <f t="shared" si="20"/>
        <v>-2037933.4116352201</v>
      </c>
      <c r="Z42" s="34">
        <f t="shared" si="20"/>
        <v>-170200672.32285261</v>
      </c>
      <c r="AA42" s="37">
        <f t="shared" si="20"/>
        <v>-3775979.2636940945</v>
      </c>
      <c r="AB42" s="90">
        <f t="shared" si="20"/>
        <v>-7780923.0364595698</v>
      </c>
      <c r="AC42" s="34">
        <f t="shared" si="20"/>
        <v>-11556902.300153665</v>
      </c>
      <c r="AD42" s="37">
        <f>AD41-AD16</f>
        <v>-79696390.299594715</v>
      </c>
      <c r="AE42" s="91"/>
      <c r="AF42" s="66"/>
      <c r="AG42" s="73"/>
      <c r="AH42" s="54"/>
    </row>
    <row r="43" spans="2:35" ht="15.75" thickBot="1" x14ac:dyDescent="0.3">
      <c r="B43" s="92" t="s">
        <v>63</v>
      </c>
      <c r="C43" s="93">
        <v>1589</v>
      </c>
      <c r="D43" s="60">
        <f t="shared" ref="D43:AD43" si="21">D16</f>
        <v>0</v>
      </c>
      <c r="E43" s="13">
        <f t="shared" si="21"/>
        <v>0</v>
      </c>
      <c r="F43" s="13">
        <f t="shared" si="21"/>
        <v>0</v>
      </c>
      <c r="G43" s="34">
        <f t="shared" si="21"/>
        <v>-33389198.598418005</v>
      </c>
      <c r="H43" s="34">
        <f t="shared" si="21"/>
        <v>-33389198.598418005</v>
      </c>
      <c r="I43" s="34">
        <f t="shared" si="21"/>
        <v>0</v>
      </c>
      <c r="J43" s="34">
        <f t="shared" si="21"/>
        <v>0</v>
      </c>
      <c r="K43" s="34">
        <f t="shared" si="21"/>
        <v>0</v>
      </c>
      <c r="L43" s="34">
        <f t="shared" si="21"/>
        <v>-690225.62397344015</v>
      </c>
      <c r="M43" s="34">
        <f t="shared" si="21"/>
        <v>-690225.62397344015</v>
      </c>
      <c r="N43" s="35">
        <f t="shared" si="21"/>
        <v>-33389198.598418005</v>
      </c>
      <c r="O43" s="34">
        <f t="shared" si="21"/>
        <v>-22681077.471752204</v>
      </c>
      <c r="P43" s="34">
        <f t="shared" si="21"/>
        <v>-13470858.901182428</v>
      </c>
      <c r="Q43" s="34">
        <f>Q16</f>
        <v>48500349.305814311</v>
      </c>
      <c r="R43" s="34">
        <f t="shared" si="21"/>
        <v>5900932.1368265301</v>
      </c>
      <c r="S43" s="34">
        <f t="shared" si="21"/>
        <v>-690225.62397344015</v>
      </c>
      <c r="T43" s="34">
        <f t="shared" si="21"/>
        <v>-354305.09185470094</v>
      </c>
      <c r="U43" s="34">
        <f>U16</f>
        <v>-335006.55434689496</v>
      </c>
      <c r="V43" s="34">
        <f t="shared" si="21"/>
        <v>824130.81</v>
      </c>
      <c r="W43" s="37">
        <f t="shared" si="21"/>
        <v>114606.64851875394</v>
      </c>
      <c r="X43" s="34">
        <f t="shared" si="21"/>
        <v>-19918339.697235577</v>
      </c>
      <c r="Y43" s="34">
        <f t="shared" si="21"/>
        <v>-2365269.420531353</v>
      </c>
      <c r="Z43" s="34">
        <f t="shared" si="21"/>
        <v>25819271.834062107</v>
      </c>
      <c r="AA43" s="37">
        <f t="shared" si="21"/>
        <v>2479876.0690501072</v>
      </c>
      <c r="AB43" s="90">
        <f t="shared" si="21"/>
        <v>816002.24715111032</v>
      </c>
      <c r="AC43" s="34">
        <f t="shared" si="21"/>
        <v>3295878.3162012175</v>
      </c>
      <c r="AD43" s="37">
        <f t="shared" si="21"/>
        <v>0</v>
      </c>
      <c r="AE43" s="91"/>
      <c r="AF43" s="66"/>
      <c r="AG43" s="73"/>
      <c r="AH43" s="54"/>
    </row>
    <row r="44" spans="2:35" x14ac:dyDescent="0.25">
      <c r="B44" s="92"/>
      <c r="C44" s="93"/>
      <c r="D44" s="60"/>
      <c r="E44" s="13"/>
      <c r="F44" s="13"/>
      <c r="G44" s="34"/>
      <c r="H44" s="34"/>
      <c r="I44" s="34"/>
      <c r="J44" s="34"/>
      <c r="K44" s="34"/>
      <c r="L44" s="34"/>
      <c r="M44" s="34"/>
      <c r="N44" s="35"/>
      <c r="O44" s="34"/>
      <c r="P44" s="34"/>
      <c r="Q44" s="34"/>
      <c r="R44" s="34"/>
      <c r="S44" s="34"/>
      <c r="T44" s="34"/>
      <c r="U44" s="34"/>
      <c r="V44" s="34"/>
      <c r="W44" s="37"/>
      <c r="X44" s="34"/>
      <c r="Y44" s="34"/>
      <c r="Z44" s="34"/>
      <c r="AA44" s="37"/>
      <c r="AB44" s="90"/>
      <c r="AC44" s="34"/>
      <c r="AD44" s="37"/>
      <c r="AE44" s="91"/>
      <c r="AF44" s="94"/>
      <c r="AG44" s="73"/>
      <c r="AH44" s="54"/>
    </row>
    <row r="45" spans="2:35" s="89" customFormat="1" ht="18" customHeight="1" x14ac:dyDescent="0.25">
      <c r="B45" s="79" t="s">
        <v>64</v>
      </c>
      <c r="C45" s="93"/>
      <c r="D45" s="81"/>
      <c r="E45" s="95"/>
      <c r="F45" s="95"/>
      <c r="G45" s="95"/>
      <c r="H45" s="95"/>
      <c r="I45" s="95"/>
      <c r="J45" s="95"/>
      <c r="K45" s="95"/>
      <c r="L45" s="95"/>
      <c r="M45" s="95"/>
      <c r="N45" s="95"/>
      <c r="O45" s="95"/>
      <c r="P45" s="95"/>
      <c r="Q45" s="95"/>
      <c r="R45" s="95"/>
      <c r="S45" s="95"/>
      <c r="T45" s="95"/>
      <c r="U45" s="95"/>
      <c r="V45" s="95"/>
      <c r="W45" s="96"/>
      <c r="X45" s="95"/>
      <c r="Y45" s="95"/>
      <c r="Z45" s="85">
        <f>SUM(Z8:Z14)</f>
        <v>-75134437.404535502</v>
      </c>
      <c r="AA45" s="85">
        <f t="shared" ref="AA45:AD45" si="22">SUM(AA8:AA14)</f>
        <v>-2371373.5118636824</v>
      </c>
      <c r="AB45" s="85">
        <f t="shared" si="22"/>
        <v>-2190579.3831955288</v>
      </c>
      <c r="AC45" s="85">
        <f t="shared" si="22"/>
        <v>-4561952.8950592112</v>
      </c>
      <c r="AD45" s="85">
        <f t="shared" si="22"/>
        <v>-79696390.299594715</v>
      </c>
      <c r="AE45" s="97"/>
      <c r="AF45" s="98"/>
      <c r="AG45" s="88"/>
      <c r="AH45" s="99"/>
    </row>
    <row r="46" spans="2:35" s="89" customFormat="1" ht="18" customHeight="1" x14ac:dyDescent="0.25">
      <c r="B46" s="79" t="s">
        <v>65</v>
      </c>
      <c r="C46" s="93"/>
      <c r="D46" s="81"/>
      <c r="E46" s="95"/>
      <c r="F46" s="95"/>
      <c r="G46" s="95"/>
      <c r="H46" s="95"/>
      <c r="I46" s="95"/>
      <c r="J46" s="95"/>
      <c r="K46" s="95"/>
      <c r="L46" s="95"/>
      <c r="M46" s="95"/>
      <c r="N46" s="100"/>
      <c r="O46" s="95"/>
      <c r="P46" s="95"/>
      <c r="Q46" s="95"/>
      <c r="R46" s="95"/>
      <c r="S46" s="95"/>
      <c r="T46" s="95"/>
      <c r="U46" s="95"/>
      <c r="V46" s="95"/>
      <c r="W46" s="96"/>
      <c r="X46" s="95"/>
      <c r="Y46" s="95"/>
      <c r="Z46" s="85">
        <f>SUM(Z23:Z31,Z21,Z15:Z16)</f>
        <v>-69246963.08425504</v>
      </c>
      <c r="AA46" s="85">
        <f t="shared" ref="AA46:AC46" si="23">SUM(AA23:AA31,AA21,AA15:AA16)</f>
        <v>1075270.3172196951</v>
      </c>
      <c r="AB46" s="85">
        <f t="shared" si="23"/>
        <v>-4774341.4061129317</v>
      </c>
      <c r="AC46" s="85">
        <f t="shared" si="23"/>
        <v>-3699071.0888932366</v>
      </c>
      <c r="AD46" s="101">
        <f>SUM(AD25:AD31)</f>
        <v>0</v>
      </c>
      <c r="AE46" s="97"/>
      <c r="AF46" s="98"/>
      <c r="AG46" s="88"/>
      <c r="AH46" s="99"/>
    </row>
    <row r="47" spans="2:35" ht="13.5" customHeight="1" thickBot="1" x14ac:dyDescent="0.3">
      <c r="B47" s="92"/>
      <c r="C47" s="93"/>
      <c r="D47" s="60"/>
      <c r="E47" s="13"/>
      <c r="F47" s="13"/>
      <c r="G47" s="13"/>
      <c r="H47" s="13"/>
      <c r="I47" s="13"/>
      <c r="J47" s="13"/>
      <c r="K47" s="13"/>
      <c r="L47" s="13"/>
      <c r="M47" s="13"/>
      <c r="N47" s="16"/>
      <c r="O47" s="13"/>
      <c r="P47" s="13"/>
      <c r="Q47" s="13"/>
      <c r="R47" s="13"/>
      <c r="S47" s="13"/>
      <c r="T47" s="13"/>
      <c r="U47" s="13"/>
      <c r="V47" s="13"/>
      <c r="W47" s="52"/>
      <c r="X47" s="13"/>
      <c r="Y47" s="13"/>
      <c r="Z47" s="13"/>
      <c r="AA47" s="52"/>
      <c r="AB47" s="102"/>
      <c r="AC47" s="13"/>
      <c r="AD47" s="52"/>
      <c r="AE47" s="91"/>
      <c r="AF47" s="94"/>
      <c r="AG47" s="73"/>
      <c r="AH47" s="103"/>
    </row>
    <row r="48" spans="2:35" ht="15.75" thickBot="1" x14ac:dyDescent="0.3">
      <c r="B48" s="104"/>
      <c r="C48" s="105"/>
      <c r="D48" s="106"/>
      <c r="E48" s="107"/>
      <c r="F48" s="107"/>
      <c r="G48" s="107"/>
      <c r="H48" s="107"/>
      <c r="I48" s="107"/>
      <c r="J48" s="107"/>
      <c r="K48" s="107"/>
      <c r="L48" s="107"/>
      <c r="M48" s="107"/>
      <c r="N48" s="108"/>
      <c r="O48" s="107"/>
      <c r="P48" s="107"/>
      <c r="Q48" s="107"/>
      <c r="R48" s="107"/>
      <c r="S48" s="107"/>
      <c r="T48" s="107"/>
      <c r="U48" s="107"/>
      <c r="V48" s="107"/>
      <c r="W48" s="109"/>
      <c r="X48" s="107"/>
      <c r="Y48" s="107"/>
      <c r="Z48" s="107"/>
      <c r="AA48" s="109"/>
      <c r="AB48" s="110"/>
      <c r="AC48" s="107"/>
      <c r="AD48" s="109"/>
      <c r="AE48" s="111"/>
      <c r="AF48" s="112"/>
      <c r="AG48" s="109"/>
      <c r="AH48" s="27"/>
    </row>
    <row r="49" spans="1:33" x14ac:dyDescent="0.25">
      <c r="G49" s="3"/>
      <c r="M49" s="3"/>
      <c r="AA49" s="3"/>
      <c r="AG49" s="113"/>
    </row>
    <row r="50" spans="1:33" x14ac:dyDescent="0.25">
      <c r="E50" s="2"/>
      <c r="F50" s="2"/>
      <c r="G50" s="2"/>
      <c r="H50" s="2"/>
      <c r="I50" s="2"/>
      <c r="J50" s="2"/>
      <c r="K50" s="2"/>
      <c r="L50" s="2"/>
      <c r="M50" s="2"/>
      <c r="N50" s="2"/>
      <c r="O50" s="2"/>
      <c r="P50" s="2"/>
      <c r="Q50" s="2"/>
      <c r="R50" s="2"/>
      <c r="S50" s="2"/>
      <c r="T50" s="2"/>
      <c r="U50" s="2"/>
      <c r="V50" s="2"/>
      <c r="W50" s="2"/>
      <c r="X50" s="2"/>
      <c r="Y50" s="2"/>
      <c r="Z50" s="2"/>
      <c r="AA50" s="2"/>
      <c r="AB50" s="2"/>
      <c r="AC50" s="2"/>
      <c r="AD50" s="2"/>
      <c r="AG50" s="113"/>
    </row>
    <row r="51" spans="1:33" ht="45" customHeight="1" x14ac:dyDescent="0.25">
      <c r="A51" s="114"/>
      <c r="B51" s="154" t="s">
        <v>66</v>
      </c>
      <c r="C51" s="154"/>
      <c r="D51" s="154"/>
      <c r="E51" s="154"/>
      <c r="R51" s="3"/>
      <c r="W51" s="1"/>
      <c r="AD51" s="1"/>
    </row>
    <row r="52" spans="1:33" ht="16.5" x14ac:dyDescent="0.25">
      <c r="A52" s="115"/>
      <c r="D52" s="116"/>
      <c r="E52" s="116"/>
    </row>
    <row r="53" spans="1:33" ht="47.25" customHeight="1" x14ac:dyDescent="0.25">
      <c r="A53" s="115">
        <v>1</v>
      </c>
      <c r="B53" s="146" t="s">
        <v>67</v>
      </c>
      <c r="C53" s="146"/>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row>
    <row r="54" spans="1:33" ht="78" customHeight="1" x14ac:dyDescent="0.25">
      <c r="A54" s="115">
        <v>2</v>
      </c>
      <c r="B54" s="146" t="s">
        <v>68</v>
      </c>
      <c r="C54" s="146"/>
      <c r="D54" s="118"/>
      <c r="E54" s="117"/>
    </row>
    <row r="55" spans="1:33" ht="78" customHeight="1" x14ac:dyDescent="0.25">
      <c r="A55" s="115">
        <v>3</v>
      </c>
      <c r="B55" s="146" t="s">
        <v>69</v>
      </c>
      <c r="C55" s="146"/>
      <c r="D55" s="116"/>
      <c r="E55" s="116"/>
    </row>
    <row r="56" spans="1:33" ht="96.75" customHeight="1" x14ac:dyDescent="0.25">
      <c r="A56" s="115">
        <v>4</v>
      </c>
      <c r="B56" s="146" t="s">
        <v>70</v>
      </c>
      <c r="C56" s="146"/>
      <c r="D56" s="116"/>
      <c r="E56" s="116"/>
    </row>
    <row r="57" spans="1:33" ht="78" customHeight="1" x14ac:dyDescent="0.25">
      <c r="A57" s="115">
        <v>5</v>
      </c>
      <c r="B57" s="146" t="s">
        <v>71</v>
      </c>
      <c r="C57" s="146"/>
      <c r="D57" s="116"/>
      <c r="E57" s="116"/>
    </row>
    <row r="58" spans="1:33" ht="51" customHeight="1" x14ac:dyDescent="0.25">
      <c r="A58" s="115">
        <v>6</v>
      </c>
      <c r="B58" s="146" t="s">
        <v>72</v>
      </c>
      <c r="C58" s="146"/>
      <c r="D58" s="116"/>
      <c r="E58" s="116"/>
    </row>
  </sheetData>
  <mergeCells count="43">
    <mergeCell ref="AG4:AG6"/>
    <mergeCell ref="B51:E51"/>
    <mergeCell ref="B53:C53"/>
    <mergeCell ref="B54:C54"/>
    <mergeCell ref="B55:C55"/>
    <mergeCell ref="Z4:Z6"/>
    <mergeCell ref="AA4:AA6"/>
    <mergeCell ref="AB4:AB6"/>
    <mergeCell ref="AC4:AC6"/>
    <mergeCell ref="AD4:AD6"/>
    <mergeCell ref="AE4:AE6"/>
    <mergeCell ref="T4:T6"/>
    <mergeCell ref="Y4:Y6"/>
    <mergeCell ref="B56:C56"/>
    <mergeCell ref="B57:C57"/>
    <mergeCell ref="B58:C58"/>
    <mergeCell ref="AF4:AF6"/>
    <mergeCell ref="R4:R6"/>
    <mergeCell ref="U4:U6"/>
    <mergeCell ref="V4:V6"/>
    <mergeCell ref="W4:W6"/>
    <mergeCell ref="X4:X6"/>
    <mergeCell ref="M4:M6"/>
    <mergeCell ref="N4:N6"/>
    <mergeCell ref="O4:O6"/>
    <mergeCell ref="P4:P6"/>
    <mergeCell ref="Q4:Q6"/>
    <mergeCell ref="D3:M3"/>
    <mergeCell ref="N3:W3"/>
    <mergeCell ref="X3:AA3"/>
    <mergeCell ref="AB3:AD3"/>
    <mergeCell ref="B4:B6"/>
    <mergeCell ref="C4:C6"/>
    <mergeCell ref="D4:D6"/>
    <mergeCell ref="E4:E6"/>
    <mergeCell ref="F4:F6"/>
    <mergeCell ref="G4:G6"/>
    <mergeCell ref="S4:S6"/>
    <mergeCell ref="H4:H6"/>
    <mergeCell ref="I4:I6"/>
    <mergeCell ref="J4:J6"/>
    <mergeCell ref="K4:K6"/>
    <mergeCell ref="L4:L6"/>
  </mergeCells>
  <printOptions verticalCentered="1"/>
  <pageMargins left="0.7" right="0.7" top="0.75" bottom="0.75" header="0.3" footer="0.3"/>
  <pageSetup paperSize="5" scale="35" fitToWidth="0" orientation="landscape" r:id="rId1"/>
  <colBreaks count="1" manualBreakCount="1">
    <brk id="23" max="5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DReview xmlns="7e651a3a-8d05-4ee0-9344-b668032e30e0">false</MDReview>
    <RA xmlns="7e651a3a-8d05-4ee0-9344-b668032e30e0">
      <UserInfo>
        <DisplayName/>
        <AccountId xsi:nil="true"/>
        <AccountType/>
      </UserInfo>
    </RA>
    <RAContact xmlns="7e651a3a-8d05-4ee0-9344-b668032e30e0" xsi:nil="true"/>
    <Allmapsinthefolder xmlns="7e651a3a-8d05-4ee0-9344-b668032e30e0">false</Allmapsinthefolder>
    <MatchingIR xmlns="7e651a3a-8d05-4ee0-9344-b668032e30e0" xsi:nil="true"/>
    <RRA xmlns="7e651a3a-8d05-4ee0-9344-b668032e30e0" xsi:nil="true"/>
    <Issue xmlns="7e651a3a-8d05-4ee0-9344-b668032e30e0" xsi:nil="true"/>
    <DraftReady xmlns="7e651a3a-8d05-4ee0-9344-b668032e30e0" xsi:nil="true"/>
    <DocumentType xmlns="7e651a3a-8d05-4ee0-9344-b668032e30e0">Working Document</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EB-2024-0032</CaseNumber_x002f_DocketNumber>
    <Formatted xmlns="7e651a3a-8d05-4ee0-9344-b668032e30e0">false</Formatted>
    <PRINTED xmlns="7e651a3a-8d05-4ee0-9344-b668032e30e0">false</PRINTED>
    <Legal_x0020_Review xmlns="7e651a3a-8d05-4ee0-9344-b668032e30e0">false</Legal_x0020_Review>
    <PDF xmlns="7e651a3a-8d05-4ee0-9344-b668032e30e0">false</PDF>
    <MegafileReady xmlns="7e651a3a-8d05-4ee0-9344-b668032e30e0">false</MegafileReady>
    <IssueDate xmlns="7e651a3a-8d05-4ee0-9344-b668032e30e0" xsi:nil="tru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RegLead xmlns="7e651a3a-8d05-4ee0-9344-b668032e30e0">
      <UserInfo>
        <DisplayName/>
        <AccountId xsi:nil="true"/>
        <AccountType/>
      </UserInfo>
    </RegLea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d084367ff9cfaecbdb7cbde74561f983">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a0ff502b882aa3ec49d5965f91bc9b07"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enumeration value="Synergy North"/>
              <xsd:enumeration value="Three Fires Group - TFG"/>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enumeration value="Synergy North"/>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DF6240-F0E3-4C7C-9FF2-7CF831EA11CF}">
  <ds:schemaRefs>
    <ds:schemaRef ds:uri="http://schemas.microsoft.com/office/2006/documentManagement/types"/>
    <ds:schemaRef ds:uri="http://schemas.microsoft.com/office/infopath/2007/PartnerControls"/>
    <ds:schemaRef ds:uri="http://schemas.openxmlformats.org/package/2006/metadata/core-properties"/>
    <ds:schemaRef ds:uri="7e651a3a-8d05-4ee0-9344-b668032e30e0"/>
    <ds:schemaRef ds:uri="http://purl.org/dc/elements/1.1/"/>
    <ds:schemaRef ds:uri="http://schemas.microsoft.com/office/2006/metadata/properties"/>
    <ds:schemaRef ds:uri="http://purl.org/dc/dcmitype/"/>
    <ds:schemaRef ds:uri="http://purl.org/dc/terms/"/>
    <ds:schemaRef ds:uri="1f5e108a-442b-424d-88d6-fdac133e65d6"/>
    <ds:schemaRef ds:uri="http://www.w3.org/XML/1998/namespace"/>
  </ds:schemaRefs>
</ds:datastoreItem>
</file>

<file path=customXml/itemProps2.xml><?xml version="1.0" encoding="utf-8"?>
<ds:datastoreItem xmlns:ds="http://schemas.openxmlformats.org/officeDocument/2006/customXml" ds:itemID="{C6A6D022-E6E8-4A14-B1FD-819B06C6B683}">
  <ds:schemaRefs>
    <ds:schemaRef ds:uri="http://schemas.microsoft.com/sharepoint/v3/contenttype/forms"/>
  </ds:schemaRefs>
</ds:datastoreItem>
</file>

<file path=customXml/itemProps3.xml><?xml version="1.0" encoding="utf-8"?>
<ds:datastoreItem xmlns:ds="http://schemas.openxmlformats.org/officeDocument/2006/customXml" ds:itemID="{CD8895C6-64E9-45B8-9605-2FD601904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 Continuity Schedule</vt:lpstr>
      <vt:lpstr>'2. Continuity Schedule'!Print_Area</vt:lpstr>
      <vt:lpstr>'2. Continuity Schedule'!Print_Titles</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KARAM Kareen</dc:creator>
  <cp:keywords/>
  <dc:description/>
  <cp:lastModifiedBy>QURESHI Muhammad</cp:lastModifiedBy>
  <cp:revision/>
  <cp:lastPrinted>2024-12-16T17:27:24Z</cp:lastPrinted>
  <dcterms:created xsi:type="dcterms:W3CDTF">2024-12-12T15:09:00Z</dcterms:created>
  <dcterms:modified xsi:type="dcterms:W3CDTF">2024-12-16T17:28:27Z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