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hydroone.sharepoint.com/sites/RA/Proceedings Library/2024/EB-2024-0032 - HONI Dx Rates 2025 Annual Update/Working Folder/Application and Evidence/"/>
    </mc:Choice>
  </mc:AlternateContent>
  <xr:revisionPtr revIDLastSave="45" documentId="13_ncr:1_{3F556500-886C-4FFB-ABD9-90A279C61B8A}" xr6:coauthVersionLast="47" xr6:coauthVersionMax="47" xr10:uidLastSave="{1175D7F8-FC98-4BE3-8475-95D3971EBC31}"/>
  <bookViews>
    <workbookView xWindow="-120" yWindow="-120" windowWidth="29040" windowHeight="15840" activeTab="1" xr2:uid="{B7FA0A29-F5B8-4AF0-AE00-D51AFB769B89}"/>
  </bookViews>
  <sheets>
    <sheet name="1.  Information Sheet" sheetId="2" r:id="rId1"/>
    <sheet name="2. Continuity Schedule" sheetId="1" r:id="rId2"/>
    <sheet name="3. Appendix A"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'[1]Revenue Forecast_Chg'!#REF!</definedName>
    <definedName name="_________N6">'[1]Revenue Forecast_Old'!#REF!</definedName>
    <definedName name="_________SUM1">#N/A</definedName>
    <definedName name="_________SUM2">#REF!</definedName>
    <definedName name="_________SUM3">[2]OPEB!$A$1:$G$45</definedName>
    <definedName name="________N4">'[1]Revenue Forecast_Chg'!#REF!</definedName>
    <definedName name="________N6">'[1]Revenue Forecast_Old'!#REF!</definedName>
    <definedName name="________SUM1">#N/A</definedName>
    <definedName name="________SUM2">#REF!</definedName>
    <definedName name="________SUM3">[2]OPEB!$A$1:$G$45</definedName>
    <definedName name="_______N4">#REF!</definedName>
    <definedName name="_______N6">#REF!</definedName>
    <definedName name="_______SUM1">#N/A</definedName>
    <definedName name="_______SUM2">#REF!</definedName>
    <definedName name="_______SUM3">[3]OPEB!$A$1:$G$45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[4]CarryingCharges!$Q$149:$Q$156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[4]Rates!$A$40:$L$51</definedName>
    <definedName name="DistRatesTable">[4]Rates!$B$7:$C$18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'[5]Sch 09 - GA-PEAK'!$C$37</definedName>
    <definedName name="ga_peak_total">'[6]Sch 09 - GA-PEAK'!$C$36</definedName>
    <definedName name="GAP">#N/A</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'[7]4.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'[8]Jun-02 p2'!$A$51:$E$53</definedName>
    <definedName name="June_Retail_Variance">'[8]Jun-02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'[9]Revenue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'[10]Input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'[6]Sch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MENU">#N/A</definedName>
    <definedName name="PRIOR">" 5"</definedName>
    <definedName name="prior_mth">'[11]SAP Analysis May 16'!$B$8</definedName>
    <definedName name="processor_lookup">'[12]2.0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'[4]2011 OPA final results'!$B$4</definedName>
    <definedName name="Resultsyears">'[4]LRAMVA Register'!$O$118:$O$122</definedName>
    <definedName name="resultyear">'[4]2015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[13]Board!$A$26:$A$29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1" i="1" l="1"/>
  <c r="AD46" i="1"/>
  <c r="V43" i="1"/>
  <c r="M43" i="1"/>
  <c r="L43" i="1"/>
  <c r="K43" i="1"/>
  <c r="J43" i="1"/>
  <c r="I43" i="1"/>
  <c r="G43" i="1"/>
  <c r="F43" i="1"/>
  <c r="E43" i="1"/>
  <c r="D43" i="1"/>
  <c r="K42" i="1"/>
  <c r="J42" i="1"/>
  <c r="I42" i="1"/>
  <c r="G42" i="1"/>
  <c r="V41" i="1"/>
  <c r="V42" i="1" s="1"/>
  <c r="K41" i="1"/>
  <c r="J41" i="1"/>
  <c r="I41" i="1"/>
  <c r="G41" i="1"/>
  <c r="F41" i="1"/>
  <c r="F42" i="1" s="1"/>
  <c r="E41" i="1"/>
  <c r="E42" i="1" s="1"/>
  <c r="D41" i="1"/>
  <c r="D42" i="1" s="1"/>
  <c r="M37" i="1"/>
  <c r="S37" i="1" s="1"/>
  <c r="W37" i="1" s="1"/>
  <c r="AA37" i="1" s="1"/>
  <c r="AC37" i="1" s="1"/>
  <c r="H37" i="1"/>
  <c r="N37" i="1" s="1"/>
  <c r="R37" i="1" s="1"/>
  <c r="S36" i="1"/>
  <c r="W36" i="1" s="1"/>
  <c r="AA36" i="1" s="1"/>
  <c r="AC36" i="1" s="1"/>
  <c r="M36" i="1"/>
  <c r="H36" i="1"/>
  <c r="N36" i="1" s="1"/>
  <c r="R36" i="1" s="1"/>
  <c r="M35" i="1"/>
  <c r="S35" i="1" s="1"/>
  <c r="W35" i="1" s="1"/>
  <c r="AA35" i="1" s="1"/>
  <c r="AC35" i="1" s="1"/>
  <c r="H35" i="1"/>
  <c r="N35" i="1" s="1"/>
  <c r="R35" i="1" s="1"/>
  <c r="M31" i="1"/>
  <c r="S31" i="1" s="1"/>
  <c r="H31" i="1"/>
  <c r="N31" i="1" s="1"/>
  <c r="M30" i="1"/>
  <c r="S30" i="1" s="1"/>
  <c r="H30" i="1"/>
  <c r="N30" i="1" s="1"/>
  <c r="L29" i="1"/>
  <c r="L41" i="1" s="1"/>
  <c r="L42" i="1" s="1"/>
  <c r="H29" i="1"/>
  <c r="N29" i="1" s="1"/>
  <c r="M28" i="1"/>
  <c r="S28" i="1" s="1"/>
  <c r="W28" i="1" s="1"/>
  <c r="AA28" i="1" s="1"/>
  <c r="H28" i="1"/>
  <c r="N28" i="1" s="1"/>
  <c r="M27" i="1"/>
  <c r="S27" i="1" s="1"/>
  <c r="H27" i="1"/>
  <c r="N27" i="1" s="1"/>
  <c r="M26" i="1"/>
  <c r="S26" i="1" s="1"/>
  <c r="H26" i="1"/>
  <c r="N26" i="1" s="1"/>
  <c r="S25" i="1"/>
  <c r="M25" i="1"/>
  <c r="H25" i="1"/>
  <c r="N25" i="1" s="1"/>
  <c r="S24" i="1"/>
  <c r="W24" i="1" s="1"/>
  <c r="AA24" i="1" s="1"/>
  <c r="N24" i="1"/>
  <c r="R24" i="1" s="1"/>
  <c r="M24" i="1"/>
  <c r="H24" i="1"/>
  <c r="N23" i="1"/>
  <c r="M23" i="1"/>
  <c r="S23" i="1" s="1"/>
  <c r="H23" i="1"/>
  <c r="M22" i="1"/>
  <c r="S22" i="1" s="1"/>
  <c r="W22" i="1" s="1"/>
  <c r="AA22" i="1" s="1"/>
  <c r="H22" i="1"/>
  <c r="N22" i="1" s="1"/>
  <c r="R22" i="1" s="1"/>
  <c r="M21" i="1"/>
  <c r="S21" i="1" s="1"/>
  <c r="H21" i="1"/>
  <c r="N21" i="1" s="1"/>
  <c r="M20" i="1"/>
  <c r="S20" i="1" s="1"/>
  <c r="W20" i="1" s="1"/>
  <c r="AA20" i="1" s="1"/>
  <c r="H20" i="1"/>
  <c r="N20" i="1" s="1"/>
  <c r="R20" i="1" s="1"/>
  <c r="S19" i="1"/>
  <c r="W19" i="1" s="1"/>
  <c r="AA19" i="1" s="1"/>
  <c r="M19" i="1"/>
  <c r="H19" i="1"/>
  <c r="N19" i="1" s="1"/>
  <c r="R19" i="1" s="1"/>
  <c r="N18" i="1"/>
  <c r="R18" i="1" s="1"/>
  <c r="M18" i="1"/>
  <c r="S18" i="1" s="1"/>
  <c r="W18" i="1" s="1"/>
  <c r="AA18" i="1" s="1"/>
  <c r="H18" i="1"/>
  <c r="M17" i="1"/>
  <c r="S17" i="1" s="1"/>
  <c r="W17" i="1" s="1"/>
  <c r="AA17" i="1" s="1"/>
  <c r="H17" i="1"/>
  <c r="N17" i="1" s="1"/>
  <c r="R17" i="1" s="1"/>
  <c r="AF16" i="1"/>
  <c r="Y43" i="1"/>
  <c r="X43" i="1"/>
  <c r="U43" i="1"/>
  <c r="Q43" i="1"/>
  <c r="P43" i="1"/>
  <c r="O43" i="1"/>
  <c r="N16" i="1"/>
  <c r="R16" i="1" s="1"/>
  <c r="M16" i="1"/>
  <c r="S16" i="1" s="1"/>
  <c r="H16" i="1"/>
  <c r="H43" i="1" s="1"/>
  <c r="AF15" i="1"/>
  <c r="Q41" i="1"/>
  <c r="Q42" i="1" s="1"/>
  <c r="M15" i="1"/>
  <c r="S15" i="1" s="1"/>
  <c r="H15" i="1"/>
  <c r="N15" i="1" s="1"/>
  <c r="N14" i="1"/>
  <c r="M14" i="1"/>
  <c r="S14" i="1" s="1"/>
  <c r="H14" i="1"/>
  <c r="S13" i="1"/>
  <c r="N13" i="1"/>
  <c r="R13" i="1" s="1"/>
  <c r="M13" i="1"/>
  <c r="H13" i="1"/>
  <c r="M12" i="1"/>
  <c r="S12" i="1" s="1"/>
  <c r="H12" i="1"/>
  <c r="N12" i="1" s="1"/>
  <c r="M11" i="1"/>
  <c r="S11" i="1" s="1"/>
  <c r="W11" i="1" s="1"/>
  <c r="AA11" i="1" s="1"/>
  <c r="H11" i="1"/>
  <c r="N11" i="1" s="1"/>
  <c r="R11" i="1" s="1"/>
  <c r="S10" i="1"/>
  <c r="M10" i="1"/>
  <c r="H10" i="1"/>
  <c r="N10" i="1" s="1"/>
  <c r="M9" i="1"/>
  <c r="S9" i="1" s="1"/>
  <c r="H9" i="1"/>
  <c r="N9" i="1" s="1"/>
  <c r="Y41" i="1"/>
  <c r="Y42" i="1" s="1"/>
  <c r="X41" i="1"/>
  <c r="X42" i="1" s="1"/>
  <c r="U41" i="1"/>
  <c r="U42" i="1" s="1"/>
  <c r="P41" i="1"/>
  <c r="P42" i="1" s="1"/>
  <c r="N8" i="1"/>
  <c r="M8" i="1"/>
  <c r="H8" i="1"/>
  <c r="H41" i="1" s="1"/>
  <c r="H42" i="1" s="1"/>
  <c r="W27" i="1" l="1"/>
  <c r="AA27" i="1" s="1"/>
  <c r="Z13" i="1"/>
  <c r="N41" i="1"/>
  <c r="N42" i="1" s="1"/>
  <c r="Z37" i="1"/>
  <c r="AD37" i="1" s="1"/>
  <c r="AG37" i="1"/>
  <c r="AG35" i="1"/>
  <c r="Z35" i="1"/>
  <c r="AD35" i="1" s="1"/>
  <c r="AF11" i="1"/>
  <c r="AG11" i="1" s="1"/>
  <c r="Z11" i="1"/>
  <c r="AF22" i="1"/>
  <c r="AG22" i="1" s="1"/>
  <c r="Z22" i="1"/>
  <c r="AG36" i="1"/>
  <c r="Z36" i="1"/>
  <c r="AD36" i="1" s="1"/>
  <c r="Z18" i="1"/>
  <c r="AF18" i="1"/>
  <c r="AG18" i="1" s="1"/>
  <c r="AB18" i="1"/>
  <c r="AC18" i="1" s="1"/>
  <c r="AF19" i="1"/>
  <c r="AG19" i="1" s="1"/>
  <c r="Z19" i="1"/>
  <c r="T43" i="1"/>
  <c r="S43" i="1"/>
  <c r="R14" i="1"/>
  <c r="AF24" i="1"/>
  <c r="AG24" i="1" s="1"/>
  <c r="AB24" i="1"/>
  <c r="AC24" i="1" s="1"/>
  <c r="Z24" i="1"/>
  <c r="W30" i="1"/>
  <c r="AA30" i="1" s="1"/>
  <c r="W23" i="1"/>
  <c r="AA23" i="1" s="1"/>
  <c r="R28" i="1"/>
  <c r="R9" i="1"/>
  <c r="R29" i="1"/>
  <c r="W9" i="1"/>
  <c r="AA9" i="1" s="1"/>
  <c r="W14" i="1"/>
  <c r="AA14" i="1" s="1"/>
  <c r="R12" i="1"/>
  <c r="R10" i="1"/>
  <c r="R31" i="1"/>
  <c r="Z17" i="1"/>
  <c r="AF17" i="1"/>
  <c r="AG17" i="1" s="1"/>
  <c r="R23" i="1"/>
  <c r="R43" i="1"/>
  <c r="Z16" i="1"/>
  <c r="AB16" i="1" s="1"/>
  <c r="AB43" i="1" s="1"/>
  <c r="R21" i="1"/>
  <c r="R25" i="1"/>
  <c r="W31" i="1"/>
  <c r="AA31" i="1" s="1"/>
  <c r="R26" i="1"/>
  <c r="W26" i="1"/>
  <c r="AA26" i="1" s="1"/>
  <c r="R27" i="1"/>
  <c r="AF20" i="1"/>
  <c r="AG20" i="1" s="1"/>
  <c r="Z20" i="1"/>
  <c r="R15" i="1"/>
  <c r="W21" i="1"/>
  <c r="AA21" i="1" s="1"/>
  <c r="R30" i="1"/>
  <c r="W12" i="1"/>
  <c r="AA12" i="1" s="1"/>
  <c r="W10" i="1"/>
  <c r="AA10" i="1" s="1"/>
  <c r="W15" i="1"/>
  <c r="AA15" i="1" s="1"/>
  <c r="W25" i="1"/>
  <c r="AA25" i="1" s="1"/>
  <c r="N43" i="1"/>
  <c r="S8" i="1"/>
  <c r="W13" i="1"/>
  <c r="AA13" i="1" s="1"/>
  <c r="M29" i="1"/>
  <c r="S29" i="1" s="1"/>
  <c r="W29" i="1" s="1"/>
  <c r="AA29" i="1" s="1"/>
  <c r="R8" i="1"/>
  <c r="AF26" i="1" l="1"/>
  <c r="AG26" i="1" s="1"/>
  <c r="Z26" i="1"/>
  <c r="AB26" i="1" s="1"/>
  <c r="AC26" i="1" s="1"/>
  <c r="R41" i="1"/>
  <c r="R42" i="1" s="1"/>
  <c r="Z8" i="1"/>
  <c r="Z9" i="1"/>
  <c r="AB9" i="1" s="1"/>
  <c r="AC9" i="1" s="1"/>
  <c r="AF9" i="1"/>
  <c r="AG9" i="1" s="1"/>
  <c r="AF29" i="1"/>
  <c r="AG29" i="1" s="1"/>
  <c r="Z29" i="1"/>
  <c r="AB29" i="1" s="1"/>
  <c r="AC29" i="1" s="1"/>
  <c r="AA46" i="1"/>
  <c r="AF30" i="1"/>
  <c r="AG30" i="1" s="1"/>
  <c r="Z30" i="1"/>
  <c r="AB30" i="1" s="1"/>
  <c r="AC30" i="1" s="1"/>
  <c r="AF25" i="1"/>
  <c r="AG25" i="1" s="1"/>
  <c r="Z25" i="1"/>
  <c r="Z46" i="1" s="1"/>
  <c r="Z28" i="1"/>
  <c r="AB28" i="1" s="1"/>
  <c r="AC28" i="1" s="1"/>
  <c r="AF28" i="1"/>
  <c r="AG28" i="1" s="1"/>
  <c r="AF31" i="1"/>
  <c r="AG31" i="1" s="1"/>
  <c r="Z31" i="1"/>
  <c r="AB31" i="1" s="1"/>
  <c r="AC31" i="1" s="1"/>
  <c r="AF21" i="1"/>
  <c r="AG21" i="1" s="1"/>
  <c r="Z21" i="1"/>
  <c r="AB21" i="1" s="1"/>
  <c r="AC21" i="1" s="1"/>
  <c r="AG15" i="1"/>
  <c r="Z10" i="1"/>
  <c r="AB10" i="1" s="1"/>
  <c r="AC10" i="1" s="1"/>
  <c r="AF10" i="1"/>
  <c r="AG10" i="1" s="1"/>
  <c r="Z27" i="1"/>
  <c r="AF27" i="1"/>
  <c r="AG27" i="1" s="1"/>
  <c r="AB27" i="1"/>
  <c r="AC27" i="1" s="1"/>
  <c r="AF12" i="1"/>
  <c r="AG12" i="1" s="1"/>
  <c r="Z12" i="1"/>
  <c r="AB12" i="1" s="1"/>
  <c r="AC12" i="1" s="1"/>
  <c r="AF14" i="1"/>
  <c r="AG14" i="1" s="1"/>
  <c r="Z14" i="1"/>
  <c r="AB14" i="1" s="1"/>
  <c r="AC14" i="1" s="1"/>
  <c r="AF23" i="1"/>
  <c r="AG23" i="1" s="1"/>
  <c r="Z23" i="1"/>
  <c r="AB23" i="1" s="1"/>
  <c r="AC23" i="1" s="1"/>
  <c r="AB11" i="1"/>
  <c r="AC11" i="1" s="1"/>
  <c r="AD11" i="1" s="1"/>
  <c r="W16" i="1"/>
  <c r="AB17" i="1"/>
  <c r="AC17" i="1" s="1"/>
  <c r="AD17" i="1" s="1"/>
  <c r="M41" i="1"/>
  <c r="M42" i="1" s="1"/>
  <c r="AB19" i="1"/>
  <c r="AC19" i="1" s="1"/>
  <c r="AD19" i="1" s="1"/>
  <c r="T41" i="1"/>
  <c r="T42" i="1" s="1"/>
  <c r="S41" i="1"/>
  <c r="S42" i="1" s="1"/>
  <c r="AD18" i="1"/>
  <c r="AB13" i="1"/>
  <c r="AC13" i="1" s="1"/>
  <c r="AD13" i="1" s="1"/>
  <c r="AF13" i="1"/>
  <c r="AG13" i="1" s="1"/>
  <c r="O41" i="1"/>
  <c r="O42" i="1" s="1"/>
  <c r="Z15" i="1"/>
  <c r="AB20" i="1"/>
  <c r="AC20" i="1" s="1"/>
  <c r="AD20" i="1" s="1"/>
  <c r="Z43" i="1"/>
  <c r="AB22" i="1"/>
  <c r="AC22" i="1" s="1"/>
  <c r="AD22" i="1" s="1"/>
  <c r="AD9" i="1" l="1"/>
  <c r="AB25" i="1"/>
  <c r="AD10" i="1"/>
  <c r="Z41" i="1"/>
  <c r="Z42" i="1" s="1"/>
  <c r="Z45" i="1"/>
  <c r="AB8" i="1"/>
  <c r="W43" i="1"/>
  <c r="AA16" i="1"/>
  <c r="AG16" i="1"/>
  <c r="AD14" i="1"/>
  <c r="AD23" i="1"/>
  <c r="W8" i="1"/>
  <c r="AB15" i="1"/>
  <c r="AC15" i="1" s="1"/>
  <c r="AD15" i="1" s="1"/>
  <c r="AD12" i="1"/>
  <c r="AA8" i="1" l="1"/>
  <c r="W41" i="1"/>
  <c r="W42" i="1" s="1"/>
  <c r="AF8" i="1"/>
  <c r="AG8" i="1" s="1"/>
  <c r="AA43" i="1"/>
  <c r="AC16" i="1"/>
  <c r="AB41" i="1"/>
  <c r="AB42" i="1" s="1"/>
  <c r="AB45" i="1"/>
  <c r="AC25" i="1"/>
  <c r="AC46" i="1" s="1"/>
  <c r="AB46" i="1"/>
  <c r="AC43" i="1" l="1"/>
  <c r="AD16" i="1"/>
  <c r="AD43" i="1" s="1"/>
  <c r="AC8" i="1"/>
  <c r="AA41" i="1"/>
  <c r="AA42" i="1" s="1"/>
  <c r="AA45" i="1"/>
  <c r="AC41" i="1" l="1"/>
  <c r="AC42" i="1" s="1"/>
  <c r="AC45" i="1"/>
  <c r="AD8" i="1"/>
  <c r="AD41" i="1" l="1"/>
  <c r="AD42" i="1" s="1"/>
  <c r="AD45" i="1"/>
</calcChain>
</file>

<file path=xl/sharedStrings.xml><?xml version="1.0" encoding="utf-8"?>
<sst xmlns="http://schemas.openxmlformats.org/spreadsheetml/2006/main" count="223" uniqueCount="187">
  <si>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</si>
  <si>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</si>
  <si>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</si>
  <si>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</si>
  <si>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</si>
  <si>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Algoma Power Inc.</t>
  </si>
  <si>
    <t>Atikokan Hydro Inc.</t>
  </si>
  <si>
    <t>Bluewater Power Distribution Corporation</t>
  </si>
  <si>
    <t>Brantford Power Inc.</t>
  </si>
  <si>
    <t>Burlington Hydro Inc.</t>
  </si>
  <si>
    <t>Canadian Niagara Power Inc.</t>
  </si>
  <si>
    <t>Centre Wellington Hydro Ltd.</t>
  </si>
  <si>
    <t>Chapleau Public Utilities Corporation</t>
  </si>
  <si>
    <t xml:space="preserve">Utility Name   </t>
  </si>
  <si>
    <t>Hydro One Networks Inc.</t>
  </si>
  <si>
    <t>Cooperative Hydro Embrun Inc.</t>
  </si>
  <si>
    <t>E.L.K. Energy Inc.</t>
  </si>
  <si>
    <t>Service Territory</t>
  </si>
  <si>
    <t>Consolidated Balances</t>
  </si>
  <si>
    <t>Elexicon Energy Inc.-Whitby Rate Zone</t>
  </si>
  <si>
    <t>Elexicon Energy Inc.-Veridian Rate Zone</t>
  </si>
  <si>
    <t>Assigned EB Number</t>
  </si>
  <si>
    <t>Energy+ Inc.</t>
  </si>
  <si>
    <t>Entegrus Powerlines Inc.-For Entegrus-Main Rate Zone</t>
  </si>
  <si>
    <t>Name of Contact and Title</t>
  </si>
  <si>
    <t>Entegrus Powerlines Inc.-For Former St. Thomas Energy Rate Zone</t>
  </si>
  <si>
    <t>ENWIN Utilities Ltd.</t>
  </si>
  <si>
    <t xml:space="preserve">Phone Number   </t>
  </si>
  <si>
    <t>EPCOR Electricity Distribution Ontario Inc.</t>
  </si>
  <si>
    <t>ERTH Power Corporation - ERTH Power Main Rate Zone</t>
  </si>
  <si>
    <t xml:space="preserve">Email Address   </t>
  </si>
  <si>
    <t>ERTH POWER CORPORATION – GODERICH RATE ZONE</t>
  </si>
  <si>
    <t>Essex Powerlines Corporation</t>
  </si>
  <si>
    <t>Questions</t>
  </si>
  <si>
    <t>Festival Hydro Inc.</t>
  </si>
  <si>
    <t>Fort Frances Power Corporation</t>
  </si>
  <si>
    <t>To determine the first year the continuity schedules in tabs 2a and 2b will be generated for input, answer the following questions:</t>
  </si>
  <si>
    <t>Greater Sudbury Hydro Inc.</t>
  </si>
  <si>
    <t>Question 1</t>
  </si>
  <si>
    <t>Grimsby Power Incorporated</t>
  </si>
  <si>
    <t>For Accounts 1588 and 1589,</t>
  </si>
  <si>
    <t>Halton Hills Hydro Inc.</t>
  </si>
  <si>
    <t>Please indicate the year the accounts were last disposed on a final basis</t>
  </si>
  <si>
    <t>Hearst Power Distribution Co. Ltd.</t>
  </si>
  <si>
    <t>Hydro 2000 Inc.</t>
  </si>
  <si>
    <t xml:space="preserve">a) If the accounts were last approved on a final basis, select the year that the balance was last approved on a final basis. </t>
  </si>
  <si>
    <t>Hydro Hawkesbury Inc.</t>
  </si>
  <si>
    <t xml:space="preserve">b) If the accounts were last approved on an interim basis, and </t>
  </si>
  <si>
    <t>i) there are no changes to the previously approved interim balances, select the year that the balances were last approved for diposition on an interim basis.</t>
  </si>
  <si>
    <t>Hydro One Networks Inc.-Former Haldimand County Hydro Inc. Service Area</t>
  </si>
  <si>
    <t>ii) there are changes to the previously approved interim balaces, select the year that the balances were last approved for disposition on a final basis.</t>
  </si>
  <si>
    <t>Hydro One Networks Inc.-Former Norfolk Power Distribution Inc. Service Area</t>
  </si>
  <si>
    <t>(e.g. If 2017 balances reviewed in the 2019 rate application were to be selected, select 2017)</t>
  </si>
  <si>
    <t>Hydro One Networks Inc.-Former Woodstock Hydro Services Inc. Service Area</t>
  </si>
  <si>
    <t>Hydro One Remote Communites Inc.</t>
  </si>
  <si>
    <t>Question 2</t>
  </si>
  <si>
    <t>Hydro Ottawa Limited</t>
  </si>
  <si>
    <t>For the remaining Group 1 DVAs,</t>
  </si>
  <si>
    <t>InnPower Corporation</t>
  </si>
  <si>
    <t>Kingston Hydro Corporation</t>
  </si>
  <si>
    <t>Kitchener-Wilmot Hydro Inc.</t>
  </si>
  <si>
    <t>Lakefront Utilities Inc.</t>
  </si>
  <si>
    <t>Lakeland Power Distribution Ltd.</t>
  </si>
  <si>
    <t>Lakeland Power Distribution Ltd.-Parry Sound Service Area</t>
  </si>
  <si>
    <t>London Hydro Inc.</t>
  </si>
  <si>
    <t>Milton Hydro Distribution Inc.</t>
  </si>
  <si>
    <t>Question 3</t>
  </si>
  <si>
    <t>Newmarket-Tay Power Distribution Ltd.-For Former Midland Power Utility Rate Zone</t>
  </si>
  <si>
    <t>Select the earliest vintage year in which there is a balance in Account 1595</t>
  </si>
  <si>
    <t>Newmarket-Tay Power Distribution Ltd.-For Newmarket-Tay Power Main Rate Zone</t>
  </si>
  <si>
    <t>(e.g. If 2016 is the earliest vintage year in which there is a balance in a 1595 sub-account, select 2016)</t>
  </si>
  <si>
    <t>Niagara Peninsula Energy Inc.</t>
  </si>
  <si>
    <t>Niagara-on-the-Lake Hydro Inc.</t>
  </si>
  <si>
    <t>Question 4</t>
  </si>
  <si>
    <t>North Bay Hydro Distribution Limited - Espanola service territory</t>
  </si>
  <si>
    <t>Select the earlier of i) the year in which Group 2 DVAs were last disposed and ii) the earliest year in which Group 2 DVAs started to accumulate</t>
  </si>
  <si>
    <t>North Bay Hydro Distribution Limited - North Bay service territory</t>
  </si>
  <si>
    <t>Northern Ontario Wires Inc.</t>
  </si>
  <si>
    <t>To determine whether tabs 6 and 6.2 will be generated, answer the following questions</t>
  </si>
  <si>
    <t>Oakville Hydro Electricity Distribution Inc.</t>
  </si>
  <si>
    <t>Orangeville Hydro Limited</t>
  </si>
  <si>
    <t>Question 5</t>
  </si>
  <si>
    <t>Orillia Power Distribution Corporation</t>
  </si>
  <si>
    <t>Did you have any Class A customers at any point during the period that the Account 1589 balance accumulated (i.e. from the year the balance selected in #1 above to the year requested for disposition) or the test year?</t>
  </si>
  <si>
    <t>Yes</t>
  </si>
  <si>
    <t>Oshawa PUC Networks Inc.</t>
  </si>
  <si>
    <t>Ottawa River Power Corporation</t>
  </si>
  <si>
    <t>Question 6</t>
  </si>
  <si>
    <t>Peterborough Distribution Incorporated</t>
  </si>
  <si>
    <t>Did you have any Class A customers at any point during the period where the balance in Account 1580, Sub-account CBR Class B accumulated (i.e. from the year selected in #2 above to the year requested for disposition) or the test year?</t>
  </si>
  <si>
    <t>PUC Distribution Inc.</t>
  </si>
  <si>
    <t>Renfrew Hydro Inc.</t>
  </si>
  <si>
    <t>Rideau St. Lawrence Distribution Inc.</t>
  </si>
  <si>
    <t>Sioux Lookout Hydro Inc.</t>
  </si>
  <si>
    <r>
      <rPr>
        <b/>
        <u/>
        <sz val="11"/>
        <color theme="1"/>
        <rFont val="Aptos Narrow"/>
        <family val="2"/>
        <scheme val="minor"/>
      </rPr>
      <t>General Notes</t>
    </r>
    <r>
      <rPr>
        <sz val="11"/>
        <color theme="1"/>
        <rFont val="Aptos Narrow"/>
        <family val="2"/>
        <scheme val="minor"/>
      </rPr>
      <t xml:space="preserve">
1.  Please ensure that your macros have been enabled.  (Tools -&gt; Macro -&gt; Security)
2.  Due to the time lag of deferral/variance account dispositions, this model assumes that all opening balances include previously disposed of amounts.  Accordingly, all "Board Approved Dispositions" are deducted from the opening balance.
3.  Please provide information in this model since the last time your balances were disposed.
4.  For all Board-Approved dispositions, please ensure that the disposition amount has the same sign (e.g: debit balances are to have a positive figure and credit balance are to have a negative figure) as per the related Board decision.
</t>
    </r>
  </si>
  <si>
    <t>Synergy North Corporation-Kenora Rate Zone</t>
  </si>
  <si>
    <t xml:space="preserve">Synergy North Corporation-Thunder Bay Rate Zone </t>
  </si>
  <si>
    <t>Notes</t>
  </si>
  <si>
    <t>Tillsonburg Hydro Inc.</t>
  </si>
  <si>
    <t>Toronto Hydro-Electric System Limited</t>
  </si>
  <si>
    <t>Pale green cells represent input cells.</t>
  </si>
  <si>
    <t>Wasaga Distribution Inc.</t>
  </si>
  <si>
    <t>Waterloo North Hydro Inc.</t>
  </si>
  <si>
    <t>Pale blue cells represent drop-down lists.  The applicant should select the appropriate item from the drop-down list.</t>
  </si>
  <si>
    <t>Welland Hydro-Electric System Corp.</t>
  </si>
  <si>
    <t>Wellington North Power Inc.</t>
  </si>
  <si>
    <t xml:space="preserve">White cells contain fixed values, automatically generated values or formulae. </t>
  </si>
  <si>
    <t>Westario Power Inc.</t>
  </si>
  <si>
    <t>Pale grey cell represent auto-populated RRR data</t>
  </si>
  <si>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</si>
  <si>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</si>
  <si>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</si>
  <si>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</si>
  <si>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</si>
  <si>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</si>
  <si>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</si>
  <si>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</si>
  <si>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</si>
  <si>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</si>
  <si>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</si>
  <si>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</si>
  <si>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</si>
  <si>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</si>
  <si>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</si>
  <si>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</si>
  <si>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</si>
  <si>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</si>
  <si>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</si>
  <si>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</si>
  <si>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</si>
  <si>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</si>
  <si>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</si>
  <si>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</si>
  <si>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</si>
  <si>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</si>
  <si>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</si>
  <si>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</si>
  <si>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</si>
  <si>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</si>
  <si>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</si>
  <si>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</si>
  <si>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</si>
  <si>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</si>
  <si>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</si>
  <si>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</si>
  <si>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</si>
  <si>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</si>
  <si>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</si>
  <si>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</si>
  <si>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</si>
  <si>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</si>
  <si>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</si>
  <si>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</si>
  <si>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</si>
  <si>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</si>
  <si>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</si>
  <si>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</si>
  <si>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</si>
  <si>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</si>
  <si>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</si>
  <si>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</si>
  <si>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</si>
  <si>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</si>
  <si>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</si>
  <si>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</si>
  <si>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</si>
  <si>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</si>
  <si>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</si>
  <si>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</si>
  <si>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</si>
  <si>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</si>
  <si>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</si>
  <si>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</si>
  <si>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</si>
  <si>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</si>
  <si>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</si>
  <si>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</si>
  <si>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</si>
  <si>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</si>
  <si>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</si>
  <si>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</si>
  <si>
    <t xml:space="preserve">Accounts that produced a variance on the  continuity schedule are listed below.  
Please provide a detailed explanation for each variance below.
</t>
  </si>
  <si>
    <t>Explanation</t>
  </si>
  <si>
    <t>RSVA - Power (excluding Global Adjustment)</t>
  </si>
  <si>
    <t>Prinicipal GA WF Adjustment booked in Jan 2024 for December 2023 month</t>
  </si>
  <si>
    <t>RSVA - Global Adjustment</t>
  </si>
  <si>
    <t xml:space="preserve">$3,789,139.57 Principal GA WF Adjustment  booked in Jan 2024 for December 2023 month countered by an -$89,608.65 10% pre-2021 Peterborough adjustment booked in 2024.     (Principal -$88,018.10 and Interest-$1,590.55)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</si>
</sst>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quot;$&quot;#,##0;[Red]\-&quot;$&quot;#,##0"/>
    <numFmt numFmtId="166" formatCode="&quot;$&quot;#,##0.00;[Red]\-&quot;$&quot;#,##0.00"/>
    <numFmt numFmtId="167" formatCode="0.0"/>
  </numFmts>
  <fonts count="32"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b/>
      <sz val="11"/>
      <color theme="3"/>
      <name val="Aptos Narrow"/>
      <family val="2"/>
      <scheme val="minor"/>
    </font>
    <font>
      <sz val="11"/>
      <color rgb="FFFF0000"/>
      <name val="Aptos Narrow"/>
      <family val="2"/>
      <scheme val="minor"/>
    </font>
    <font>
      <sz val="11"/>
      <color theme="1"/>
      <name val="Arial"/>
      <family val="2"/>
    </font>
    <font>
      <i/>
      <sz val="11"/>
      <color theme="0" tint="-0.34998626667073579"/>
      <name val="Arial"/>
      <family val="2"/>
    </font>
    <font>
      <b/>
      <u/>
      <sz val="11"/>
      <color theme="1"/>
      <name val="Arial"/>
      <family val="2"/>
    </font>
    <font>
      <i/>
      <sz val="11"/>
      <color theme="1"/>
      <name val="Arial"/>
      <family val="2"/>
    </font>
    <font>
      <b/>
      <u/>
      <sz val="11"/>
      <color theme="1"/>
      <name val="Aptos Narrow"/>
      <family val="2"/>
      <scheme val="minor"/>
    </font>
    <font>
      <b/>
      <u/>
      <sz val="10"/>
      <name val="Arial"/>
      <family val="2"/>
    </font>
    <font>
      <sz val="8"/>
      <color theme="1"/>
      <name val="Calibri"/>
      <family val="2"/>
    </font>
    <font>
      <sz val="12"/>
      <color theme="1"/>
      <name val="Arial"/>
      <family val="2"/>
    </font>
    <font>
      <sz val="12"/>
      <color theme="1"/>
      <name val="Aptos Narrow"/>
      <family val="2"/>
      <scheme val="minor"/>
    </font>
    <font>
      <sz val="12"/>
      <color rgb="FFFF0000"/>
      <name val="Aptos Narrow"/>
      <family val="2"/>
      <scheme val="minor"/>
    </font>
  </fonts>
  <fills count="9">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patternFill>
    </fill>
    <fill>
      <patternFill patternType="solid">
        <fgColor theme="0" tint="-4.9989318521683403E-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top style="thin">
        <color theme="0"/>
      </top>
      <bottom style="thin">
        <color theme="0"/>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64"/>
      </left>
      <right style="medium">
        <color indexed="64"/>
      </right>
      <top style="medium">
        <color indexed="9"/>
      </top>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thin">
        <color indexed="64"/>
      </bottom>
      <diagonal/>
    </border>
    <border>
      <left style="thin">
        <color rgb="FF979991"/>
      </left>
      <right/>
      <top style="thin">
        <color rgb="FF979991"/>
      </top>
      <bottom style="thin">
        <color rgb="FF979991"/>
      </bottom>
      <diagonal/>
    </border>
  </borders>
  <cellStyleXfs count="7">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 fillId="0" borderId="0"/>
  </cellStyleXfs>
  <cellXfs count="250">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2" fillId="0" borderId="5" xfId="2" applyFont="1" applyBorder="1" applyAlignment="1">
      <alignment vertical="center"/>
    </xf>
    <xf numFmtId="0" fontId="13" fillId="0" borderId="6" xfId="2" applyFont="1" applyBorder="1"/>
    <xf numFmtId="43" fontId="13" fillId="0" borderId="19"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9"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0"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1" xfId="1" applyNumberFormat="1" applyFont="1" applyFill="1" applyBorder="1" applyProtection="1"/>
    <xf numFmtId="164" fontId="13" fillId="3" borderId="22" xfId="1" applyNumberFormat="1" applyFont="1" applyFill="1" applyBorder="1" applyProtection="1"/>
    <xf numFmtId="164" fontId="13" fillId="3" borderId="23" xfId="1" applyNumberFormat="1" applyFont="1" applyFill="1" applyBorder="1" applyProtection="1"/>
    <xf numFmtId="164" fontId="13" fillId="2" borderId="23"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3" xfId="1" applyNumberFormat="1" applyFont="1" applyFill="1" applyBorder="1" applyProtection="1"/>
    <xf numFmtId="164" fontId="13" fillId="0" borderId="11" xfId="1" applyNumberFormat="1" applyFont="1" applyFill="1" applyBorder="1" applyProtection="1"/>
    <xf numFmtId="164" fontId="13" fillId="2" borderId="24" xfId="1" applyNumberFormat="1" applyFont="1" applyFill="1" applyBorder="1" applyProtection="1">
      <protection locked="0"/>
    </xf>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5"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164" fontId="13" fillId="3" borderId="29" xfId="1" applyNumberFormat="1" applyFont="1" applyFill="1" applyBorder="1" applyProtection="1"/>
    <xf numFmtId="43" fontId="13" fillId="3" borderId="29" xfId="1" applyFont="1" applyFill="1" applyBorder="1" applyProtection="1"/>
    <xf numFmtId="43" fontId="13" fillId="3" borderId="23" xfId="1" applyFont="1" applyFill="1" applyBorder="1" applyProtection="1"/>
    <xf numFmtId="43" fontId="13" fillId="2" borderId="23" xfId="1" applyFont="1" applyFill="1" applyBorder="1" applyProtection="1">
      <protection locked="0"/>
    </xf>
    <xf numFmtId="43" fontId="13" fillId="0" borderId="23" xfId="1" applyFont="1" applyFill="1" applyBorder="1" applyProtection="1"/>
    <xf numFmtId="43" fontId="13" fillId="0" borderId="11" xfId="1" applyFont="1" applyFill="1" applyBorder="1" applyProtection="1"/>
    <xf numFmtId="43" fontId="13" fillId="2" borderId="24"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5" xfId="2" applyNumberFormat="1" applyFont="1" applyFill="1" applyBorder="1" applyProtection="1">
      <protection locked="0"/>
    </xf>
    <xf numFmtId="43" fontId="13" fillId="0" borderId="12" xfId="1" applyFont="1" applyFill="1" applyBorder="1" applyProtection="1"/>
    <xf numFmtId="43" fontId="13" fillId="0" borderId="24" xfId="1" applyFont="1" applyFill="1" applyBorder="1" applyProtection="1">
      <protection locked="0"/>
    </xf>
    <xf numFmtId="43" fontId="13" fillId="0" borderId="23" xfId="1" applyFont="1" applyFill="1" applyBorder="1" applyProtection="1">
      <protection locked="0"/>
    </xf>
    <xf numFmtId="43" fontId="13" fillId="0" borderId="25" xfId="1" applyFont="1" applyFill="1" applyBorder="1" applyProtection="1">
      <protection locked="0"/>
    </xf>
    <xf numFmtId="43" fontId="13" fillId="0" borderId="30" xfId="1" applyFont="1" applyFill="1" applyBorder="1" applyProtection="1">
      <protection locked="0"/>
    </xf>
    <xf numFmtId="166" fontId="3" fillId="0" borderId="10" xfId="2" applyNumberFormat="1" applyBorder="1" applyAlignment="1">
      <alignment horizontal="center"/>
    </xf>
    <xf numFmtId="165" fontId="13" fillId="0" borderId="25"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1" xfId="1" applyFont="1" applyFill="1" applyBorder="1" applyProtection="1">
      <protection locked="0"/>
    </xf>
    <xf numFmtId="43" fontId="13" fillId="0" borderId="26"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5" xfId="2" applyNumberFormat="1" applyFont="1" applyBorder="1" applyProtection="1">
      <protection locked="0"/>
    </xf>
    <xf numFmtId="165" fontId="5" fillId="0" borderId="11" xfId="2" applyNumberFormat="1" applyFont="1" applyBorder="1"/>
    <xf numFmtId="164" fontId="17" fillId="0" borderId="0" xfId="3" applyNumberFormat="1" applyFont="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43" fontId="13" fillId="0" borderId="13" xfId="1" applyFont="1" applyFill="1" applyBorder="1" applyProtection="1"/>
    <xf numFmtId="0" fontId="18" fillId="0" borderId="0" xfId="3" applyFont="1"/>
    <xf numFmtId="0" fontId="13" fillId="0" borderId="32" xfId="2" applyFont="1" applyBorder="1"/>
    <xf numFmtId="0" fontId="13" fillId="0" borderId="33" xfId="2" applyFont="1" applyBorder="1" applyAlignment="1">
      <alignment horizontal="center"/>
    </xf>
    <xf numFmtId="165" fontId="13" fillId="0" borderId="34" xfId="2" applyNumberFormat="1" applyFont="1" applyBorder="1"/>
    <xf numFmtId="165" fontId="13" fillId="0" borderId="35" xfId="2" applyNumberFormat="1" applyFont="1" applyBorder="1"/>
    <xf numFmtId="165" fontId="13" fillId="0" borderId="36" xfId="2" applyNumberFormat="1" applyFont="1" applyBorder="1"/>
    <xf numFmtId="165" fontId="13" fillId="0" borderId="33" xfId="2" applyNumberFormat="1" applyFont="1" applyBorder="1"/>
    <xf numFmtId="165" fontId="13" fillId="0" borderId="37" xfId="2" applyNumberFormat="1" applyFont="1" applyBorder="1"/>
    <xf numFmtId="166" fontId="3" fillId="0" borderId="32" xfId="2" applyNumberFormat="1" applyBorder="1"/>
    <xf numFmtId="166" fontId="3" fillId="0" borderId="38" xfId="2" applyNumberFormat="1" applyBorder="1" applyProtection="1">
      <protection locked="0"/>
    </xf>
    <xf numFmtId="0" fontId="1" fillId="0" borderId="0" xfId="0" applyFont="1"/>
    <xf numFmtId="0" fontId="19" fillId="0" borderId="0" xfId="5" applyFont="1"/>
    <xf numFmtId="0" fontId="15" fillId="0" borderId="0" xfId="5" applyFont="1" applyAlignment="1">
      <alignment vertical="top"/>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xf numFmtId="0" fontId="0" fillId="0" borderId="0" xfId="0" applyAlignment="1">
      <alignment wrapText="1"/>
    </xf>
    <xf numFmtId="0" fontId="1" fillId="0" borderId="0" xfId="4"/>
    <xf numFmtId="0" fontId="1" fillId="0" borderId="0" xfId="4" applyAlignment="1">
      <alignment horizontal="center"/>
    </xf>
    <xf numFmtId="0" fontId="0" fillId="0" borderId="39" xfId="0" applyBorder="1"/>
    <xf numFmtId="0" fontId="0" fillId="0" borderId="0" xfId="4" applyFont="1"/>
    <xf numFmtId="0" fontId="1" fillId="5" borderId="0" xfId="4" applyFill="1" applyAlignment="1">
      <alignment horizontal="left"/>
    </xf>
    <xf numFmtId="0" fontId="2" fillId="0" borderId="0" xfId="4" applyFont="1"/>
    <xf numFmtId="167" fontId="20" fillId="0" borderId="0" xfId="4" applyNumberFormat="1" applyFont="1" applyAlignment="1">
      <alignment horizontal="left"/>
    </xf>
    <xf numFmtId="0" fontId="14" fillId="0" borderId="0" xfId="4" applyFont="1" applyAlignment="1">
      <alignment horizontal="right" vertical="center"/>
    </xf>
    <xf numFmtId="0" fontId="1" fillId="0" borderId="0" xfId="4" applyAlignment="1">
      <alignment horizontal="right" vertical="center"/>
    </xf>
    <xf numFmtId="0" fontId="1" fillId="0" borderId="0" xfId="4" applyAlignment="1">
      <alignment vertical="center"/>
    </xf>
    <xf numFmtId="0" fontId="14" fillId="0" borderId="0" xfId="4" applyFont="1" applyAlignment="1">
      <alignment horizontal="right" vertical="center" indent="1"/>
    </xf>
    <xf numFmtId="0" fontId="22" fillId="0" borderId="0" xfId="4" applyFont="1"/>
    <xf numFmtId="0" fontId="22" fillId="0" borderId="0" xfId="4" applyFont="1" applyAlignment="1">
      <alignment horizontal="right" vertical="center"/>
    </xf>
    <xf numFmtId="0" fontId="14" fillId="0" borderId="43" xfId="4" applyFont="1" applyBorder="1"/>
    <xf numFmtId="0" fontId="14" fillId="0" borderId="0" xfId="4" applyFont="1"/>
    <xf numFmtId="0" fontId="22" fillId="0" borderId="0" xfId="4" applyFont="1" applyAlignment="1">
      <alignment vertical="center"/>
    </xf>
    <xf numFmtId="0" fontId="22" fillId="0" borderId="0" xfId="4" applyFont="1" applyAlignment="1">
      <alignment horizontal="center"/>
    </xf>
    <xf numFmtId="0" fontId="24" fillId="0" borderId="0" xfId="4" applyFont="1"/>
    <xf numFmtId="0" fontId="22" fillId="0" borderId="0" xfId="4" applyFont="1" applyAlignment="1">
      <alignment wrapText="1"/>
    </xf>
    <xf numFmtId="0" fontId="22" fillId="6" borderId="4" xfId="6" applyFont="1" applyFill="1" applyBorder="1" applyAlignment="1" applyProtection="1">
      <alignment horizontal="center" vertical="center"/>
      <protection locked="0"/>
    </xf>
    <xf numFmtId="0" fontId="0" fillId="0" borderId="0" xfId="0" applyAlignment="1">
      <alignment horizontal="center"/>
    </xf>
    <xf numFmtId="0" fontId="18" fillId="0" borderId="0" xfId="4" applyFont="1"/>
    <xf numFmtId="0" fontId="22" fillId="0" borderId="0" xfId="4" applyFont="1" applyAlignment="1">
      <alignment horizontal="left" wrapText="1"/>
    </xf>
    <xf numFmtId="0" fontId="22" fillId="4" borderId="4" xfId="4" applyFont="1" applyFill="1" applyBorder="1" applyAlignment="1" applyProtection="1">
      <alignment horizontal="center"/>
      <protection locked="0"/>
    </xf>
    <xf numFmtId="0" fontId="25" fillId="0" borderId="0" xfId="4" applyFont="1" applyAlignment="1">
      <alignment horizontal="left"/>
    </xf>
    <xf numFmtId="0" fontId="22" fillId="0" borderId="0" xfId="4" applyFont="1" applyAlignment="1">
      <alignment horizontal="center" vertical="center"/>
    </xf>
    <xf numFmtId="0" fontId="22" fillId="0" borderId="0" xfId="4" applyFont="1" applyAlignment="1">
      <alignment horizontal="left" vertical="top" wrapText="1"/>
    </xf>
    <xf numFmtId="0" fontId="22" fillId="0" borderId="0" xfId="4" applyFont="1" applyAlignment="1">
      <alignment horizontal="center" vertical="top" wrapText="1"/>
    </xf>
    <xf numFmtId="0" fontId="27" fillId="0" borderId="0" xfId="4" applyFont="1"/>
    <xf numFmtId="0" fontId="1" fillId="6" borderId="4" xfId="4" applyFill="1" applyBorder="1" applyProtection="1">
      <protection locked="0"/>
    </xf>
    <xf numFmtId="0" fontId="1" fillId="4" borderId="4" xfId="4" applyFill="1" applyBorder="1" applyProtection="1">
      <protection locked="0"/>
    </xf>
    <xf numFmtId="0" fontId="1" fillId="0" borderId="0" xfId="4" applyAlignment="1">
      <alignment wrapText="1"/>
    </xf>
    <xf numFmtId="0" fontId="1" fillId="0" borderId="4" xfId="4" applyBorder="1"/>
    <xf numFmtId="0" fontId="28" fillId="7" borderId="44" xfId="0" applyFont="1" applyFill="1" applyBorder="1" applyAlignment="1">
      <alignment horizontal="left" vertical="top" wrapText="1"/>
    </xf>
    <xf numFmtId="0" fontId="0" fillId="8" borderId="4" xfId="0" applyFill="1" applyBorder="1" applyProtection="1">
      <protection locked="0"/>
    </xf>
    <xf numFmtId="0" fontId="29" fillId="0" borderId="0" xfId="0" applyFont="1" applyAlignment="1">
      <alignment vertical="top"/>
    </xf>
    <xf numFmtId="0" fontId="29" fillId="0" borderId="0" xfId="0" applyFont="1" applyAlignment="1">
      <alignment vertical="center"/>
    </xf>
    <xf numFmtId="0" fontId="13" fillId="0" borderId="0" xfId="0" applyFont="1"/>
    <xf numFmtId="0" fontId="13" fillId="0" borderId="4" xfId="0" applyFont="1" applyBorder="1"/>
    <xf numFmtId="0" fontId="13" fillId="0" borderId="3" xfId="0" applyFont="1" applyBorder="1"/>
    <xf numFmtId="0" fontId="13" fillId="0" borderId="13" xfId="0" applyFont="1" applyBorder="1"/>
    <xf numFmtId="0" fontId="13" fillId="0" borderId="11" xfId="0" applyFont="1" applyBorder="1" applyAlignment="1">
      <alignment horizontal="right"/>
    </xf>
    <xf numFmtId="0" fontId="13" fillId="0" borderId="11" xfId="0" applyFont="1" applyBorder="1"/>
    <xf numFmtId="0" fontId="13" fillId="0" borderId="38" xfId="0" applyFont="1" applyBorder="1"/>
    <xf numFmtId="0" fontId="13" fillId="0" borderId="33" xfId="0" applyFont="1" applyBorder="1"/>
    <xf numFmtId="0" fontId="0" fillId="0" borderId="0" xfId="0" applyAlignment="1">
      <alignment vertical="center"/>
    </xf>
    <xf numFmtId="0" fontId="22" fillId="0" borderId="0" xfId="0" applyFont="1"/>
    <xf numFmtId="0" fontId="30" fillId="0" borderId="0" xfId="0" applyFont="1" applyAlignment="1">
      <alignment vertical="center"/>
    </xf>
    <xf numFmtId="0" fontId="30" fillId="0" borderId="0" xfId="0" applyFont="1"/>
    <xf numFmtId="0" fontId="5" fillId="0" borderId="0" xfId="0" applyFont="1" applyAlignment="1">
      <alignment vertical="center"/>
    </xf>
    <xf numFmtId="0" fontId="31" fillId="0" borderId="0" xfId="0" applyFont="1" applyAlignment="1">
      <alignment vertical="center"/>
    </xf>
    <xf numFmtId="0" fontId="18" fillId="0" borderId="0" xfId="0" applyFont="1"/>
    <xf numFmtId="37" fontId="13" fillId="0" borderId="13" xfId="0" applyNumberFormat="1" applyFont="1" applyBorder="1"/>
    <xf numFmtId="0" fontId="31" fillId="0" borderId="0" xfId="0" applyFont="1"/>
    <xf numFmtId="43" fontId="31" fillId="0" borderId="0" xfId="1" applyFont="1" applyProtection="1"/>
    <xf numFmtId="0" fontId="21" fillId="0" borderId="0" xfId="0" applyFont="1"/>
    <xf numFmtId="43" fontId="22" fillId="0" borderId="0" xfId="1" applyFont="1" applyProtection="1"/>
    <xf numFmtId="43" fontId="0" fillId="0" borderId="0" xfId="1" applyFont="1" applyProtection="1"/>
    <xf numFmtId="0" fontId="13" fillId="0" borderId="13" xfId="0" applyFont="1" applyBorder="1" applyAlignment="1">
      <alignment wrapText="1"/>
    </xf>
    <xf numFmtId="0" fontId="3" fillId="0" borderId="10" xfId="4" applyFont="1" applyBorder="1" applyAlignment="1">
      <alignment horizontal="left" vertical="top" wrapText="1"/>
    </xf>
    <xf numFmtId="0" fontId="3" fillId="0" borderId="0" xfId="4" applyFont="1" applyAlignment="1">
      <alignment horizontal="left" vertical="top" wrapText="1"/>
    </xf>
    <xf numFmtId="0" fontId="3" fillId="0" borderId="0" xfId="4" applyFont="1" applyAlignment="1">
      <alignment horizontal="left" wrapText="1"/>
    </xf>
    <xf numFmtId="0" fontId="1" fillId="0" borderId="0" xfId="4" applyAlignment="1">
      <alignment horizontal="left" wrapText="1"/>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22" fillId="0" borderId="0" xfId="4" applyFont="1" applyAlignment="1">
      <alignment horizontal="left" wrapText="1"/>
    </xf>
    <xf numFmtId="0" fontId="22" fillId="0" borderId="0" xfId="4" applyFont="1" applyAlignment="1">
      <alignment wrapText="1"/>
    </xf>
    <xf numFmtId="0" fontId="22" fillId="0" borderId="11" xfId="4" applyFont="1" applyBorder="1" applyAlignment="1">
      <alignment wrapText="1"/>
    </xf>
    <xf numFmtId="0" fontId="22" fillId="0" borderId="0" xfId="4" applyFont="1" applyAlignment="1">
      <alignment horizontal="left" vertical="top" wrapText="1"/>
    </xf>
    <xf numFmtId="0" fontId="1" fillId="0" borderId="0" xfId="4" applyAlignment="1">
      <alignment horizontal="left" vertical="top" wrapText="1"/>
    </xf>
    <xf numFmtId="0" fontId="1" fillId="0" borderId="0" xfId="4" applyAlignment="1">
      <alignment horizontal="left"/>
    </xf>
    <xf numFmtId="0" fontId="0" fillId="0" borderId="0" xfId="0" applyAlignment="1">
      <alignment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38" xfId="0" applyBorder="1" applyAlignment="1">
      <alignment horizontal="center" vertical="center" wrapText="1"/>
    </xf>
    <xf numFmtId="0" fontId="22" fillId="0" borderId="0" xfId="4" applyFont="1" applyAlignment="1">
      <alignment horizontal="left" wrapText="1" indent="4"/>
    </xf>
    <xf numFmtId="0" fontId="0" fillId="0" borderId="0" xfId="0" applyAlignment="1">
      <alignment horizontal="left" wrapText="1" indent="4"/>
    </xf>
    <xf numFmtId="0" fontId="22" fillId="6" borderId="40" xfId="6" applyFont="1" applyFill="1" applyBorder="1" applyAlignment="1" applyProtection="1">
      <alignment horizontal="left" vertical="center"/>
      <protection locked="0"/>
    </xf>
    <xf numFmtId="0" fontId="22" fillId="6" borderId="41" xfId="6" applyFont="1" applyFill="1" applyBorder="1" applyAlignment="1" applyProtection="1">
      <alignment horizontal="left" vertical="center"/>
      <protection locked="0"/>
    </xf>
    <xf numFmtId="0" fontId="22" fillId="6" borderId="42" xfId="6" applyFont="1" applyFill="1" applyBorder="1" applyAlignment="1" applyProtection="1">
      <alignment horizontal="left" vertical="center"/>
      <protection locked="0"/>
    </xf>
    <xf numFmtId="0" fontId="22" fillId="4" borderId="40" xfId="4" applyFont="1" applyFill="1" applyBorder="1" applyAlignment="1" applyProtection="1">
      <alignment horizontal="left" vertical="center" wrapText="1"/>
      <protection locked="0"/>
    </xf>
    <xf numFmtId="0" fontId="22" fillId="4" borderId="41" xfId="4" applyFont="1" applyFill="1" applyBorder="1" applyAlignment="1" applyProtection="1">
      <alignment horizontal="left" vertical="center" wrapText="1"/>
      <protection locked="0"/>
    </xf>
    <xf numFmtId="0" fontId="22" fillId="4" borderId="42" xfId="4" applyFont="1" applyFill="1" applyBorder="1" applyAlignment="1" applyProtection="1">
      <alignment horizontal="left" vertical="center" wrapText="1"/>
      <protection locked="0"/>
    </xf>
    <xf numFmtId="0" fontId="23" fillId="6" borderId="40" xfId="4" applyFont="1" applyFill="1" applyBorder="1" applyAlignment="1" applyProtection="1">
      <alignment horizontal="left" vertical="center"/>
      <protection locked="0"/>
    </xf>
    <xf numFmtId="0" fontId="23" fillId="6" borderId="41" xfId="4" applyFont="1" applyFill="1" applyBorder="1" applyAlignment="1" applyProtection="1">
      <alignment horizontal="left" vertical="center"/>
      <protection locked="0"/>
    </xf>
    <xf numFmtId="0" fontId="23" fillId="6" borderId="42" xfId="4" applyFont="1" applyFill="1" applyBorder="1" applyAlignment="1" applyProtection="1">
      <alignment horizontal="left" vertical="center"/>
      <protection locked="0"/>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0" fontId="5" fillId="0" borderId="0" xfId="5" applyFont="1" applyAlignment="1">
      <alignment horizontal="left" vertical="top" wrapText="1"/>
    </xf>
    <xf numFmtId="0" fontId="3" fillId="0" borderId="0" xfId="5" applyAlignment="1">
      <alignment horizontal="left" vertical="top" wrapText="1"/>
    </xf>
    <xf numFmtId="166" fontId="10" fillId="0" borderId="8"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1"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0" xfId="2" applyNumberFormat="1" applyFont="1" applyAlignment="1">
      <alignment horizontal="center" vertical="center" wrapText="1"/>
    </xf>
    <xf numFmtId="166" fontId="10" fillId="0" borderId="18" xfId="2" applyNumberFormat="1" applyFont="1" applyBorder="1" applyAlignment="1">
      <alignment horizontal="center" vertical="center" wrapText="1"/>
    </xf>
    <xf numFmtId="166" fontId="11" fillId="2" borderId="0" xfId="2" applyNumberFormat="1" applyFont="1" applyFill="1" applyAlignment="1">
      <alignment horizontal="center" vertical="center" wrapText="1"/>
    </xf>
    <xf numFmtId="166" fontId="11" fillId="2" borderId="15" xfId="2" applyNumberFormat="1" applyFont="1" applyFill="1" applyBorder="1" applyAlignment="1">
      <alignment horizontal="center" vertical="center" wrapText="1"/>
    </xf>
    <xf numFmtId="166" fontId="11" fillId="0" borderId="15"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0" fillId="0" borderId="15"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38" xfId="0" applyFont="1" applyBorder="1" applyAlignment="1">
      <alignment horizontal="left"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0" xfId="0" applyFont="1" applyAlignment="1">
      <alignment horizontal="left" vertical="top" wrapText="1"/>
    </xf>
  </cellXfs>
  <cellStyles count="7">
    <cellStyle name="Comma" xfId="1" builtinId="3"/>
    <cellStyle name="Normal" xfId="0" builtinId="0"/>
    <cellStyle name="Normal 10 12" xfId="5" xr:uid="{F18F534C-895A-42CB-9BFD-70CD8ED264A1}"/>
    <cellStyle name="Normal 2" xfId="4" xr:uid="{97C2B57E-04F4-4E39-8CC6-E92B6B94A094}"/>
    <cellStyle name="Normal 2 2" xfId="6" xr:uid="{E6500E4E-6351-4B96-A732-26BDA29A3BCF}"/>
    <cellStyle name="Normal 2 5" xfId="3" xr:uid="{866FEA39-F253-49DD-B8FD-9478772F45CB}"/>
    <cellStyle name="Normal 33" xfId="2" xr:uid="{C7446014-9E7E-4791-8FC9-694003C2B0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3.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182217</xdr:colOff>
      <xdr:row>76</xdr:row>
      <xdr:rowOff>8266</xdr:rowOff>
    </xdr:from>
    <xdr:to>
      <xdr:col>14</xdr:col>
      <xdr:colOff>157368</xdr:colOff>
      <xdr:row>81</xdr:row>
      <xdr:rowOff>24838</xdr:rowOff>
    </xdr:to>
    <xdr:sp macro="" textlink="">
      <xdr:nvSpPr>
        <xdr:cNvPr id="2" name="Text Box 50">
          <a:extLst>
            <a:ext uri="{FF2B5EF4-FFF2-40B4-BE49-F238E27FC236}">
              <a16:creationId xmlns:a16="http://schemas.microsoft.com/office/drawing/2014/main" id="{89180F6B-96C6-4254-B305-6B82B1944104}"/>
            </a:ext>
          </a:extLst>
        </xdr:cNvPr>
        <xdr:cNvSpPr txBox="1">
          <a:spLocks noChangeArrowheads="1"/>
        </xdr:cNvSpPr>
      </xdr:nvSpPr>
      <xdr:spPr bwMode="auto">
        <a:xfrm>
          <a:off x="182217" y="17105641"/>
          <a:ext cx="9100101" cy="969072"/>
        </a:xfrm>
        <a:prstGeom prst="rect">
          <a:avLst/>
        </a:prstGeom>
        <a:noFill/>
        <a:ln>
          <a:noFill/>
        </a:ln>
        <a:effectLst>
          <a:softEdge rad="31750"/>
        </a:effectLst>
      </xdr:spPr>
      <xdr:txBody>
        <a:bodyPr vertOverflow="clip" wrap="square" lIns="27432" tIns="22860" rIns="0" bIns="0" anchor="t" upright="1"/>
        <a:lstStyle/>
        <a:p>
          <a:pPr rtl="0"/>
          <a:r>
            <a:rPr lang="en-CA" sz="800" b="1" i="1" baseline="0">
              <a:effectLst/>
              <a:latin typeface="Arial" pitchFamily="34" charset="0"/>
              <a:ea typeface="+mn-ea"/>
              <a:cs typeface="Arial" pitchFamily="34" charset="0"/>
            </a:rPr>
            <a:t>This Workbook Model is protected by copyright and is being made available to you solely for the purpose of preparing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or reviewing your draft rate order, you must ensure that the person understands and agrees to the restrictions noted above.</a:t>
          </a:r>
          <a:endParaRPr lang="en-CA" sz="800">
            <a:effectLst/>
            <a:latin typeface="Arial" pitchFamily="34" charset="0"/>
            <a:cs typeface="Arial" pitchFamily="34" charset="0"/>
          </a:endParaRPr>
        </a:p>
      </xdr:txBody>
    </xdr:sp>
    <xdr:clientData/>
  </xdr:twoCellAnchor>
  <xdr:twoCellAnchor>
    <xdr:from>
      <xdr:col>0</xdr:col>
      <xdr:colOff>0</xdr:colOff>
      <xdr:row>0</xdr:row>
      <xdr:rowOff>0</xdr:rowOff>
    </xdr:from>
    <xdr:to>
      <xdr:col>14</xdr:col>
      <xdr:colOff>46795</xdr:colOff>
      <xdr:row>10</xdr:row>
      <xdr:rowOff>10766</xdr:rowOff>
    </xdr:to>
    <xdr:grpSp>
      <xdr:nvGrpSpPr>
        <xdr:cNvPr id="3" name="Group 2">
          <a:extLst>
            <a:ext uri="{FF2B5EF4-FFF2-40B4-BE49-F238E27FC236}">
              <a16:creationId xmlns:a16="http://schemas.microsoft.com/office/drawing/2014/main" id="{FF1548D0-66F5-4D53-BDB2-E816229905F4}"/>
            </a:ext>
          </a:extLst>
        </xdr:cNvPr>
        <xdr:cNvGrpSpPr/>
      </xdr:nvGrpSpPr>
      <xdr:grpSpPr>
        <a:xfrm>
          <a:off x="0" y="0"/>
          <a:ext cx="9171745" cy="1915766"/>
          <a:chOff x="0" y="0"/>
          <a:chExt cx="8857420" cy="1915766"/>
        </a:xfrm>
      </xdr:grpSpPr>
      <xdr:pic>
        <xdr:nvPicPr>
          <xdr:cNvPr id="4" name="Picture 3">
            <a:extLst>
              <a:ext uri="{FF2B5EF4-FFF2-40B4-BE49-F238E27FC236}">
                <a16:creationId xmlns:a16="http://schemas.microsoft.com/office/drawing/2014/main" id="{FB17FABD-E927-3E65-24ED-D2B3C3809506}"/>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FC2B8EC4-9633-E70B-73A2-E63726F22859}"/>
              </a:ext>
            </a:extLst>
          </xdr:cNvPr>
          <xdr:cNvSpPr/>
        </xdr:nvSpPr>
        <xdr:spPr>
          <a:xfrm>
            <a:off x="137211" y="70156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2025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5B590159-17D6-0804-2E44-92893341FB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89C3CB70-927B-F22D-FDEB-EAD56180DDE4}"/>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vortex-ho1\regfinance\Rate%20Applications\10%20-%20Annual%20updates\2025%20Annual%20Update-DX\HONI_Dx_HONI_Consolidated%20DVA%20Schedule_2025%20app%20v3.xlsx" TargetMode="External"/><Relationship Id="rId1" Type="http://schemas.openxmlformats.org/officeDocument/2006/relationships/externalLinkPath" Target="/Rate%20Applications/10%20-%20Annual%20updates/2025%20Annual%20Update-DX/HONI_Dx_HONI_Consolidated%20DVA%20Schedule_2025%20app%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5)"/>
      <sheetName val="2021 Rider"/>
      <sheetName val="2023 Q4 USofA TB by Seg"/>
      <sheetName val="2. Continuity Schedule (6)"/>
      <sheetName val="3. Appendix A (2)"/>
      <sheetName val="RSVA Continuity w Principal Adj"/>
      <sheetName val="Email on 1595"/>
      <sheetName val="1.  Information Sheet"/>
      <sheetName val="2. Continuity Schedule (3)"/>
      <sheetName val="2. Continuity Schedule (4)"/>
      <sheetName val="3. Appendix A"/>
      <sheetName val="2. Continuity Schedule (2)"/>
      <sheetName val="2. Continuity Schedule"/>
      <sheetName val="RSVA Continuity Summary20230606"/>
      <sheetName val="2023 Q4 TB BPC Regulatory"/>
      <sheetName val="2. Continuity Schedule previous"/>
      <sheetName val="sum of all three riders"/>
      <sheetName val="DX Rider"/>
      <sheetName val="JRAP  Continuity Schedule"/>
      <sheetName val="OPDC PDI Rider"/>
      <sheetName val="2022 Q4 USofA TB by Seg"/>
      <sheetName val="2a. PDI Continuity Sch with adj"/>
      <sheetName val="2a. OPDC Continuity Sch - Grp 1"/>
      <sheetName val="4.  Billing Determinants"/>
      <sheetName val="5.  Allocation of Balances"/>
      <sheetName val="6. Class A consumption"/>
      <sheetName val="6.1 GA Balance"/>
    </sheetNames>
    <sheetDataSet>
      <sheetData sheetId="0" refreshError="1"/>
      <sheetData sheetId="1" refreshError="1"/>
      <sheetData sheetId="2">
        <row r="375">
          <cell r="H375">
            <v>5724252.6299999999</v>
          </cell>
        </row>
        <row r="420">
          <cell r="H420">
            <v>-80060661.150000006</v>
          </cell>
        </row>
        <row r="421">
          <cell r="H421">
            <v>1445618.5</v>
          </cell>
        </row>
        <row r="422">
          <cell r="H422">
            <v>-3445942.74</v>
          </cell>
        </row>
        <row r="423">
          <cell r="H423">
            <v>102608.09</v>
          </cell>
        </row>
      </sheetData>
      <sheetData sheetId="3">
        <row r="8">
          <cell r="R8">
            <v>5724252.6299999999</v>
          </cell>
        </row>
      </sheetData>
      <sheetData sheetId="4" refreshError="1"/>
      <sheetData sheetId="5">
        <row r="12">
          <cell r="L12">
            <v>4562448.4341462506</v>
          </cell>
        </row>
      </sheetData>
      <sheetData sheetId="6" refreshError="1"/>
      <sheetData sheetId="7" refreshError="1"/>
      <sheetData sheetId="8" refreshError="1"/>
      <sheetData sheetId="9">
        <row r="16">
          <cell r="O16">
            <v>23556916.854034606</v>
          </cell>
        </row>
      </sheetData>
      <sheetData sheetId="10" refreshError="1"/>
      <sheetData sheetId="11" refreshError="1"/>
      <sheetData sheetId="12" refreshError="1"/>
      <sheetData sheetId="13" refreshError="1"/>
      <sheetData sheetId="14">
        <row r="545">
          <cell r="AR545">
            <v>-92381274.900000006</v>
          </cell>
        </row>
      </sheetData>
      <sheetData sheetId="15">
        <row r="8">
          <cell r="AH8">
            <v>6851133.6100000003</v>
          </cell>
        </row>
        <row r="31">
          <cell r="AG31">
            <v>0</v>
          </cell>
        </row>
      </sheetData>
      <sheetData sheetId="16" refreshError="1"/>
      <sheetData sheetId="17">
        <row r="64">
          <cell r="D64">
            <v>-83476171.620280683</v>
          </cell>
        </row>
      </sheetData>
      <sheetData sheetId="18" refreshError="1"/>
      <sheetData sheetId="19">
        <row r="17">
          <cell r="D17">
            <v>-64165.33</v>
          </cell>
        </row>
      </sheetData>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B247B-D017-4661-A1EE-E7D8AE0F83B0}">
  <dimension ref="A1:V115"/>
  <sheetViews>
    <sheetView workbookViewId="0">
      <selection activeCell="S8" sqref="S8"/>
    </sheetView>
  </sheetViews>
  <sheetFormatPr defaultColWidth="9" defaultRowHeight="15" x14ac:dyDescent="0.25"/>
  <cols>
    <col min="1" max="1" width="13.42578125" style="120" customWidth="1"/>
    <col min="2" max="10" width="9" style="120"/>
    <col min="11" max="11" width="15.42578125" style="120" customWidth="1"/>
    <col min="12" max="12" width="9" style="121"/>
    <col min="13" max="21" width="9" style="120"/>
    <col min="22" max="22" width="54" style="120" hidden="1" customWidth="1"/>
    <col min="23" max="16384" width="9" style="120"/>
  </cols>
  <sheetData>
    <row r="1" spans="2:22" x14ac:dyDescent="0.25">
      <c r="V1" s="122" t="s">
        <v>0</v>
      </c>
    </row>
    <row r="2" spans="2:22" x14ac:dyDescent="0.25">
      <c r="V2" s="122" t="s">
        <v>1</v>
      </c>
    </row>
    <row r="3" spans="2:22" x14ac:dyDescent="0.25">
      <c r="V3" s="122" t="s">
        <v>2</v>
      </c>
    </row>
    <row r="4" spans="2:22" x14ac:dyDescent="0.25">
      <c r="V4" s="122" t="s">
        <v>3</v>
      </c>
    </row>
    <row r="5" spans="2:22" x14ac:dyDescent="0.25">
      <c r="V5" s="122" t="s">
        <v>4</v>
      </c>
    </row>
    <row r="6" spans="2:22" x14ac:dyDescent="0.25">
      <c r="V6" s="122" t="s">
        <v>5</v>
      </c>
    </row>
    <row r="7" spans="2:22" x14ac:dyDescent="0.25">
      <c r="V7" s="122" t="s">
        <v>6</v>
      </c>
    </row>
    <row r="8" spans="2:22" x14ac:dyDescent="0.25">
      <c r="V8" s="122" t="s">
        <v>7</v>
      </c>
    </row>
    <row r="9" spans="2:22" x14ac:dyDescent="0.25">
      <c r="V9" s="122" t="s">
        <v>8</v>
      </c>
    </row>
    <row r="10" spans="2:22" x14ac:dyDescent="0.25">
      <c r="P10" s="123"/>
      <c r="V10" s="122" t="s">
        <v>9</v>
      </c>
    </row>
    <row r="11" spans="2:22" x14ac:dyDescent="0.25">
      <c r="V11" s="122" t="s">
        <v>10</v>
      </c>
    </row>
    <row r="12" spans="2:22" x14ac:dyDescent="0.25">
      <c r="B12" s="124"/>
      <c r="C12" s="124"/>
      <c r="D12" s="124"/>
      <c r="E12" s="124"/>
      <c r="F12" s="124"/>
      <c r="M12" s="125"/>
      <c r="N12" s="126"/>
      <c r="V12" s="122" t="s">
        <v>11</v>
      </c>
    </row>
    <row r="13" spans="2:22" ht="15.75" thickBot="1" x14ac:dyDescent="0.3">
      <c r="V13" s="122" t="s">
        <v>12</v>
      </c>
    </row>
    <row r="14" spans="2:22" ht="16.5" thickTop="1" thickBot="1" x14ac:dyDescent="0.3">
      <c r="E14" s="127" t="s">
        <v>13</v>
      </c>
      <c r="F14" s="200" t="s">
        <v>14</v>
      </c>
      <c r="G14" s="201"/>
      <c r="H14" s="201"/>
      <c r="I14" s="201"/>
      <c r="J14" s="201"/>
      <c r="K14" s="201"/>
      <c r="L14" s="202"/>
      <c r="V14" s="122" t="s">
        <v>15</v>
      </c>
    </row>
    <row r="15" spans="2:22" ht="15.75" thickBot="1" x14ac:dyDescent="0.3">
      <c r="E15" s="128"/>
      <c r="F15" s="129"/>
      <c r="G15" s="129"/>
      <c r="H15" s="129"/>
      <c r="I15" s="129"/>
      <c r="J15" s="129"/>
      <c r="V15" s="122" t="s">
        <v>16</v>
      </c>
    </row>
    <row r="16" spans="2:22" ht="16.5" thickTop="1" thickBot="1" x14ac:dyDescent="0.3">
      <c r="E16" s="130" t="s">
        <v>17</v>
      </c>
      <c r="F16" s="203" t="s">
        <v>18</v>
      </c>
      <c r="G16" s="204"/>
      <c r="H16" s="204"/>
      <c r="I16" s="204"/>
      <c r="J16" s="205"/>
      <c r="V16" s="122" t="s">
        <v>19</v>
      </c>
    </row>
    <row r="17" spans="1:22" ht="15.75" thickBot="1" x14ac:dyDescent="0.3">
      <c r="E17" s="131"/>
      <c r="V17" s="122" t="s">
        <v>20</v>
      </c>
    </row>
    <row r="18" spans="1:22" ht="16.5" thickTop="1" thickBot="1" x14ac:dyDescent="0.3">
      <c r="E18" s="130" t="s">
        <v>21</v>
      </c>
      <c r="F18" s="197"/>
      <c r="G18" s="198"/>
      <c r="H18" s="198"/>
      <c r="I18" s="198"/>
      <c r="J18" s="199"/>
      <c r="V18" s="122" t="s">
        <v>22</v>
      </c>
    </row>
    <row r="19" spans="1:22" ht="12.75" customHeight="1" thickBot="1" x14ac:dyDescent="0.3">
      <c r="E19" s="131"/>
      <c r="V19" s="122" t="s">
        <v>23</v>
      </c>
    </row>
    <row r="20" spans="1:22" ht="16.5" thickTop="1" thickBot="1" x14ac:dyDescent="0.3">
      <c r="E20" s="130" t="s">
        <v>24</v>
      </c>
      <c r="F20" s="197"/>
      <c r="G20" s="198"/>
      <c r="H20" s="198"/>
      <c r="I20" s="198"/>
      <c r="J20" s="199"/>
      <c r="V20" s="122" t="s">
        <v>25</v>
      </c>
    </row>
    <row r="21" spans="1:22" ht="15.75" thickBot="1" x14ac:dyDescent="0.3">
      <c r="E21" s="132"/>
      <c r="F21" s="129"/>
      <c r="G21" s="129"/>
      <c r="H21" s="129"/>
      <c r="I21" s="129"/>
      <c r="J21" s="129"/>
      <c r="V21" s="122" t="s">
        <v>26</v>
      </c>
    </row>
    <row r="22" spans="1:22" ht="16.5" thickTop="1" thickBot="1" x14ac:dyDescent="0.3">
      <c r="E22" s="127" t="s">
        <v>27</v>
      </c>
      <c r="F22" s="197"/>
      <c r="G22" s="198"/>
      <c r="H22" s="198"/>
      <c r="I22" s="198"/>
      <c r="J22" s="199"/>
      <c r="V22" s="122" t="s">
        <v>28</v>
      </c>
    </row>
    <row r="23" spans="1:22" ht="15.75" thickBot="1" x14ac:dyDescent="0.3">
      <c r="E23" s="132"/>
      <c r="F23" s="129"/>
      <c r="G23" s="129"/>
      <c r="H23" s="129"/>
      <c r="I23" s="129"/>
      <c r="J23" s="129"/>
      <c r="V23" s="122" t="s">
        <v>29</v>
      </c>
    </row>
    <row r="24" spans="1:22" ht="16.5" thickTop="1" thickBot="1" x14ac:dyDescent="0.3">
      <c r="E24" s="127" t="s">
        <v>30</v>
      </c>
      <c r="F24" s="197"/>
      <c r="G24" s="198"/>
      <c r="H24" s="198"/>
      <c r="I24" s="198"/>
      <c r="J24" s="199"/>
      <c r="V24" s="122" t="s">
        <v>31</v>
      </c>
    </row>
    <row r="25" spans="1:22" x14ac:dyDescent="0.25">
      <c r="E25" s="132"/>
      <c r="F25" s="129"/>
      <c r="G25" s="129"/>
      <c r="H25" s="129"/>
      <c r="I25" s="129"/>
      <c r="J25" s="129"/>
      <c r="V25" s="122" t="s">
        <v>32</v>
      </c>
    </row>
    <row r="26" spans="1:22" x14ac:dyDescent="0.25">
      <c r="A26" s="133" t="s">
        <v>33</v>
      </c>
      <c r="E26" s="127"/>
      <c r="I26" s="129"/>
      <c r="J26" s="129"/>
      <c r="V26" s="122" t="s">
        <v>34</v>
      </c>
    </row>
    <row r="27" spans="1:22" x14ac:dyDescent="0.25">
      <c r="A27" s="134"/>
      <c r="B27" s="131"/>
      <c r="C27" s="131"/>
      <c r="D27" s="131"/>
      <c r="E27" s="132"/>
      <c r="F27" s="135"/>
      <c r="G27" s="135"/>
      <c r="H27" s="135"/>
      <c r="I27" s="135"/>
      <c r="J27" s="135"/>
      <c r="K27" s="131"/>
      <c r="L27" s="136"/>
      <c r="M27" s="131"/>
      <c r="N27" s="131"/>
      <c r="O27" s="131"/>
      <c r="P27" s="131"/>
      <c r="Q27" s="131"/>
      <c r="R27" s="131"/>
      <c r="S27" s="131"/>
      <c r="T27" s="131"/>
      <c r="V27" s="122" t="s">
        <v>35</v>
      </c>
    </row>
    <row r="28" spans="1:22" x14ac:dyDescent="0.25">
      <c r="A28" s="134" t="s">
        <v>36</v>
      </c>
      <c r="B28" s="131"/>
      <c r="C28" s="131"/>
      <c r="D28" s="131"/>
      <c r="E28" s="132"/>
      <c r="F28" s="135"/>
      <c r="G28" s="135"/>
      <c r="H28" s="135"/>
      <c r="I28" s="135"/>
      <c r="J28" s="135"/>
      <c r="K28" s="131"/>
      <c r="L28" s="136"/>
      <c r="M28" s="131"/>
      <c r="N28" s="131"/>
      <c r="O28" s="131"/>
      <c r="P28" s="131"/>
      <c r="Q28" s="131"/>
      <c r="R28" s="131"/>
      <c r="S28" s="131"/>
      <c r="T28" s="131"/>
      <c r="V28" s="122" t="s">
        <v>37</v>
      </c>
    </row>
    <row r="29" spans="1:22" ht="29.25" customHeight="1" x14ac:dyDescent="0.25">
      <c r="A29" s="137" t="s">
        <v>38</v>
      </c>
      <c r="B29" s="131"/>
      <c r="C29" s="131"/>
      <c r="D29" s="131"/>
      <c r="E29" s="132"/>
      <c r="F29" s="135"/>
      <c r="G29" s="135"/>
      <c r="H29" s="135"/>
      <c r="I29" s="135"/>
      <c r="J29" s="135"/>
      <c r="K29" s="131"/>
      <c r="L29" s="136"/>
      <c r="M29" s="131"/>
      <c r="N29" s="131"/>
      <c r="O29" s="131"/>
      <c r="P29" s="131"/>
      <c r="Q29" s="131"/>
      <c r="R29" s="131"/>
      <c r="S29" s="131"/>
      <c r="T29" s="131"/>
      <c r="V29" s="122" t="s">
        <v>39</v>
      </c>
    </row>
    <row r="30" spans="1:22" ht="17.25" customHeight="1" thickBot="1" x14ac:dyDescent="0.3">
      <c r="A30" s="186" t="s">
        <v>40</v>
      </c>
      <c r="B30" s="186"/>
      <c r="C30" s="186"/>
      <c r="D30" s="186"/>
      <c r="E30" s="186"/>
      <c r="F30" s="186"/>
      <c r="G30" s="186"/>
      <c r="H30" s="186"/>
      <c r="I30" s="186"/>
      <c r="J30" s="186"/>
      <c r="K30" s="186"/>
      <c r="M30"/>
      <c r="N30"/>
      <c r="O30"/>
      <c r="P30"/>
      <c r="Q30" s="131"/>
      <c r="R30" s="131"/>
      <c r="S30" s="131"/>
      <c r="T30" s="131"/>
      <c r="V30" s="122" t="s">
        <v>41</v>
      </c>
    </row>
    <row r="31" spans="1:22" ht="17.25" customHeight="1" thickBot="1" x14ac:dyDescent="0.3">
      <c r="A31" s="186" t="s">
        <v>42</v>
      </c>
      <c r="B31" s="191"/>
      <c r="C31" s="191"/>
      <c r="D31" s="191"/>
      <c r="E31" s="191"/>
      <c r="F31" s="191"/>
      <c r="G31" s="191"/>
      <c r="H31" s="191"/>
      <c r="I31" s="191"/>
      <c r="J31" s="191"/>
      <c r="K31" s="191"/>
      <c r="L31" s="139">
        <v>2022</v>
      </c>
      <c r="M31"/>
      <c r="N31"/>
      <c r="O31"/>
      <c r="P31"/>
      <c r="Q31" s="131"/>
      <c r="R31" s="131"/>
      <c r="S31" s="131"/>
      <c r="T31" s="131"/>
      <c r="V31" s="122" t="s">
        <v>43</v>
      </c>
    </row>
    <row r="32" spans="1:22" ht="17.25" customHeight="1" thickBot="1" x14ac:dyDescent="0.3">
      <c r="A32" s="138"/>
      <c r="B32" s="119"/>
      <c r="C32" s="119"/>
      <c r="D32" s="119"/>
      <c r="E32" s="119"/>
      <c r="F32" s="119"/>
      <c r="G32" s="119"/>
      <c r="H32" s="119"/>
      <c r="I32" s="119"/>
      <c r="J32" s="119"/>
      <c r="K32" s="119"/>
      <c r="L32" s="140"/>
      <c r="M32"/>
      <c r="N32"/>
      <c r="O32"/>
      <c r="P32"/>
      <c r="Q32" s="131"/>
      <c r="R32" s="131"/>
      <c r="S32" s="131"/>
      <c r="T32" s="131"/>
      <c r="V32" s="122" t="s">
        <v>44</v>
      </c>
    </row>
    <row r="33" spans="1:22" ht="27" customHeight="1" x14ac:dyDescent="0.25">
      <c r="A33" s="186" t="s">
        <v>45</v>
      </c>
      <c r="B33" s="191"/>
      <c r="C33" s="191"/>
      <c r="D33" s="191"/>
      <c r="E33" s="191"/>
      <c r="F33" s="191"/>
      <c r="G33" s="191"/>
      <c r="H33" s="191"/>
      <c r="I33" s="191"/>
      <c r="J33" s="191"/>
      <c r="K33" s="191"/>
      <c r="L33" s="192">
        <v>2022</v>
      </c>
      <c r="M33"/>
      <c r="N33"/>
      <c r="O33"/>
      <c r="P33"/>
      <c r="Q33" s="131"/>
      <c r="R33" s="131"/>
      <c r="S33" s="131"/>
      <c r="T33" s="131"/>
      <c r="V33" s="122" t="s">
        <v>46</v>
      </c>
    </row>
    <row r="34" spans="1:22" ht="18" customHeight="1" x14ac:dyDescent="0.25">
      <c r="A34" s="186" t="s">
        <v>47</v>
      </c>
      <c r="B34" s="191"/>
      <c r="C34" s="191"/>
      <c r="D34" s="191"/>
      <c r="E34" s="191"/>
      <c r="F34" s="191"/>
      <c r="G34" s="191"/>
      <c r="H34" s="191"/>
      <c r="I34" s="191"/>
      <c r="J34" s="191"/>
      <c r="K34" s="191"/>
      <c r="L34" s="193"/>
      <c r="M34"/>
      <c r="N34"/>
      <c r="O34"/>
      <c r="P34"/>
      <c r="Q34" s="131"/>
      <c r="R34" s="131"/>
      <c r="S34" s="131"/>
      <c r="T34" s="131"/>
      <c r="V34" s="122" t="s">
        <v>14</v>
      </c>
    </row>
    <row r="35" spans="1:22" ht="30" customHeight="1" x14ac:dyDescent="0.25">
      <c r="A35" s="195" t="s">
        <v>48</v>
      </c>
      <c r="B35" s="196"/>
      <c r="C35" s="196"/>
      <c r="D35" s="196"/>
      <c r="E35" s="196"/>
      <c r="F35" s="196"/>
      <c r="G35" s="196"/>
      <c r="H35" s="196"/>
      <c r="I35" s="196"/>
      <c r="J35" s="196"/>
      <c r="K35" s="196"/>
      <c r="L35" s="193"/>
      <c r="M35"/>
      <c r="N35"/>
      <c r="O35"/>
      <c r="P35"/>
      <c r="Q35" s="131"/>
      <c r="R35" s="131"/>
      <c r="S35" s="131"/>
      <c r="T35" s="131"/>
      <c r="V35" s="122" t="s">
        <v>49</v>
      </c>
    </row>
    <row r="36" spans="1:22" ht="33" customHeight="1" thickBot="1" x14ac:dyDescent="0.3">
      <c r="A36" s="195" t="s">
        <v>50</v>
      </c>
      <c r="B36" s="196"/>
      <c r="C36" s="196"/>
      <c r="D36" s="196"/>
      <c r="E36" s="196"/>
      <c r="F36" s="196"/>
      <c r="G36" s="196"/>
      <c r="H36" s="196"/>
      <c r="I36" s="196"/>
      <c r="J36" s="196"/>
      <c r="K36" s="196"/>
      <c r="L36" s="194"/>
      <c r="M36"/>
      <c r="N36"/>
      <c r="O36"/>
      <c r="P36"/>
      <c r="Q36" s="131"/>
      <c r="R36" s="131"/>
      <c r="S36" s="131"/>
      <c r="T36" s="131"/>
      <c r="V36" s="122" t="s">
        <v>51</v>
      </c>
    </row>
    <row r="37" spans="1:22" ht="16.5" customHeight="1" x14ac:dyDescent="0.25">
      <c r="A37" s="186" t="s">
        <v>52</v>
      </c>
      <c r="B37" s="191"/>
      <c r="C37" s="191"/>
      <c r="D37" s="191"/>
      <c r="E37" s="191"/>
      <c r="F37" s="191"/>
      <c r="G37" s="191"/>
      <c r="H37" s="191"/>
      <c r="I37" s="191"/>
      <c r="J37" s="191"/>
      <c r="K37" s="191"/>
      <c r="L37" s="140"/>
      <c r="M37"/>
      <c r="N37"/>
      <c r="O37"/>
      <c r="P37"/>
      <c r="Q37" s="131"/>
      <c r="R37" s="131"/>
      <c r="S37" s="131"/>
      <c r="T37" s="131"/>
      <c r="V37" s="122" t="s">
        <v>53</v>
      </c>
    </row>
    <row r="38" spans="1:22" x14ac:dyDescent="0.25">
      <c r="A38" s="134"/>
      <c r="B38" s="131"/>
      <c r="C38" s="131"/>
      <c r="D38" s="131"/>
      <c r="E38" s="132"/>
      <c r="F38" s="135"/>
      <c r="G38" s="135"/>
      <c r="H38" s="135"/>
      <c r="I38" s="135"/>
      <c r="J38" s="135"/>
      <c r="K38" s="131"/>
      <c r="L38" s="136"/>
      <c r="N38" s="131"/>
      <c r="O38" s="131"/>
      <c r="P38" s="131"/>
      <c r="Q38" s="131"/>
      <c r="R38" s="131"/>
      <c r="S38" s="131"/>
      <c r="T38" s="131"/>
      <c r="V38" s="122" t="s">
        <v>54</v>
      </c>
    </row>
    <row r="39" spans="1:22" x14ac:dyDescent="0.25">
      <c r="A39" s="137" t="s">
        <v>55</v>
      </c>
      <c r="B39" s="131"/>
      <c r="C39" s="131"/>
      <c r="D39" s="131"/>
      <c r="E39" s="132"/>
      <c r="F39" s="135"/>
      <c r="G39" s="135"/>
      <c r="H39" s="135"/>
      <c r="I39" s="135"/>
      <c r="J39" s="135"/>
      <c r="K39" s="131"/>
      <c r="L39" s="136"/>
      <c r="N39" s="131"/>
      <c r="O39" s="131"/>
      <c r="P39" s="131"/>
      <c r="Q39" s="131"/>
      <c r="R39" s="131"/>
      <c r="S39" s="131"/>
      <c r="T39" s="131"/>
      <c r="V39" s="122" t="s">
        <v>56</v>
      </c>
    </row>
    <row r="40" spans="1:22" ht="15.75" thickBot="1" x14ac:dyDescent="0.3">
      <c r="A40" s="186" t="s">
        <v>57</v>
      </c>
      <c r="B40" s="186"/>
      <c r="C40" s="186"/>
      <c r="D40" s="186"/>
      <c r="E40" s="186"/>
      <c r="F40" s="186"/>
      <c r="G40" s="186"/>
      <c r="H40" s="186"/>
      <c r="I40" s="186"/>
      <c r="J40" s="186"/>
      <c r="K40" s="186"/>
      <c r="L40" s="136"/>
      <c r="N40" s="131"/>
      <c r="O40" s="131"/>
      <c r="P40" s="131"/>
      <c r="Q40" s="131"/>
      <c r="R40" s="131"/>
      <c r="S40" s="131"/>
      <c r="T40" s="131"/>
      <c r="V40" s="122" t="s">
        <v>58</v>
      </c>
    </row>
    <row r="41" spans="1:22" ht="15.75" thickBot="1" x14ac:dyDescent="0.3">
      <c r="A41" s="186" t="s">
        <v>42</v>
      </c>
      <c r="B41" s="186"/>
      <c r="C41" s="186"/>
      <c r="D41" s="186"/>
      <c r="E41" s="186"/>
      <c r="F41" s="186"/>
      <c r="G41" s="186"/>
      <c r="H41" s="186"/>
      <c r="I41" s="186"/>
      <c r="J41" s="186"/>
      <c r="K41" s="186"/>
      <c r="L41" s="139">
        <v>2022</v>
      </c>
      <c r="N41" s="141"/>
      <c r="O41" s="131"/>
      <c r="P41" s="131"/>
      <c r="Q41" s="131"/>
      <c r="R41" s="131"/>
      <c r="S41" s="131"/>
      <c r="T41" s="131"/>
      <c r="V41" s="122" t="s">
        <v>59</v>
      </c>
    </row>
    <row r="42" spans="1:22" ht="15.75" thickBot="1" x14ac:dyDescent="0.3">
      <c r="A42" s="138"/>
      <c r="B42" s="138"/>
      <c r="C42" s="138"/>
      <c r="D42" s="138"/>
      <c r="E42" s="138"/>
      <c r="F42" s="138"/>
      <c r="G42" s="138"/>
      <c r="H42" s="138"/>
      <c r="I42" s="138"/>
      <c r="J42" s="138"/>
      <c r="K42" s="138"/>
      <c r="L42" s="140"/>
      <c r="N42" s="141"/>
      <c r="O42" s="131"/>
      <c r="P42" s="131"/>
      <c r="Q42" s="131"/>
      <c r="R42" s="131"/>
      <c r="S42" s="131"/>
      <c r="T42" s="131"/>
      <c r="V42" s="122" t="s">
        <v>60</v>
      </c>
    </row>
    <row r="43" spans="1:22" ht="27.75" customHeight="1" x14ac:dyDescent="0.25">
      <c r="A43" s="186" t="s">
        <v>45</v>
      </c>
      <c r="B43" s="191"/>
      <c r="C43" s="191"/>
      <c r="D43" s="191"/>
      <c r="E43" s="191"/>
      <c r="F43" s="191"/>
      <c r="G43" s="191"/>
      <c r="H43" s="191"/>
      <c r="I43" s="191"/>
      <c r="J43" s="191"/>
      <c r="K43" s="191"/>
      <c r="L43" s="192">
        <v>2022</v>
      </c>
      <c r="N43" s="141"/>
      <c r="O43" s="131"/>
      <c r="P43" s="131"/>
      <c r="Q43" s="131"/>
      <c r="R43" s="131"/>
      <c r="S43" s="131"/>
      <c r="T43" s="131"/>
      <c r="V43" s="122" t="s">
        <v>61</v>
      </c>
    </row>
    <row r="44" spans="1:22" ht="18.75" customHeight="1" x14ac:dyDescent="0.25">
      <c r="A44" s="186" t="s">
        <v>47</v>
      </c>
      <c r="B44" s="191"/>
      <c r="C44" s="191"/>
      <c r="D44" s="191"/>
      <c r="E44" s="191"/>
      <c r="F44" s="191"/>
      <c r="G44" s="191"/>
      <c r="H44" s="191"/>
      <c r="I44" s="191"/>
      <c r="J44" s="191"/>
      <c r="K44" s="191"/>
      <c r="L44" s="193"/>
      <c r="N44" s="141"/>
      <c r="O44" s="131"/>
      <c r="P44" s="131"/>
      <c r="Q44" s="131"/>
      <c r="R44" s="131"/>
      <c r="S44" s="131"/>
      <c r="T44" s="131"/>
      <c r="V44" s="122" t="s">
        <v>62</v>
      </c>
    </row>
    <row r="45" spans="1:22" ht="31.5" customHeight="1" x14ac:dyDescent="0.25">
      <c r="A45" s="195" t="s">
        <v>48</v>
      </c>
      <c r="B45" s="196"/>
      <c r="C45" s="196"/>
      <c r="D45" s="196"/>
      <c r="E45" s="196"/>
      <c r="F45" s="196"/>
      <c r="G45" s="196"/>
      <c r="H45" s="196"/>
      <c r="I45" s="196"/>
      <c r="J45" s="196"/>
      <c r="K45" s="196"/>
      <c r="L45" s="193"/>
      <c r="N45" s="141"/>
      <c r="O45" s="131"/>
      <c r="P45" s="131"/>
      <c r="Q45" s="131"/>
      <c r="R45" s="131"/>
      <c r="S45" s="131"/>
      <c r="T45" s="131"/>
      <c r="V45" s="122" t="s">
        <v>63</v>
      </c>
    </row>
    <row r="46" spans="1:22" ht="28.5" customHeight="1" thickBot="1" x14ac:dyDescent="0.3">
      <c r="A46" s="195" t="s">
        <v>50</v>
      </c>
      <c r="B46" s="196"/>
      <c r="C46" s="196"/>
      <c r="D46" s="196"/>
      <c r="E46" s="196"/>
      <c r="F46" s="196"/>
      <c r="G46" s="196"/>
      <c r="H46" s="196"/>
      <c r="I46" s="196"/>
      <c r="J46" s="196"/>
      <c r="K46" s="196"/>
      <c r="L46" s="194"/>
      <c r="N46" s="141"/>
      <c r="O46" s="131"/>
      <c r="P46" s="131"/>
      <c r="Q46" s="131"/>
      <c r="R46" s="131"/>
      <c r="S46" s="131"/>
      <c r="T46" s="131"/>
      <c r="V46" s="122" t="s">
        <v>64</v>
      </c>
    </row>
    <row r="47" spans="1:22" x14ac:dyDescent="0.25">
      <c r="A47" s="131"/>
      <c r="B47" s="131"/>
      <c r="C47" s="131"/>
      <c r="D47" s="131"/>
      <c r="E47" s="132"/>
      <c r="F47" s="135"/>
      <c r="G47" s="135"/>
      <c r="H47" s="135"/>
      <c r="I47" s="135"/>
      <c r="J47" s="135"/>
      <c r="K47" s="131"/>
      <c r="L47" s="140"/>
      <c r="N47" s="141"/>
      <c r="O47" s="131"/>
      <c r="P47" s="131"/>
      <c r="Q47" s="131"/>
      <c r="R47" s="131"/>
      <c r="S47" s="131"/>
      <c r="T47" s="131"/>
      <c r="V47" s="122" t="s">
        <v>65</v>
      </c>
    </row>
    <row r="48" spans="1:22" ht="15.75" thickBot="1" x14ac:dyDescent="0.3">
      <c r="A48" s="137" t="s">
        <v>66</v>
      </c>
      <c r="B48" s="131"/>
      <c r="C48" s="131"/>
      <c r="D48" s="131"/>
      <c r="E48" s="132"/>
      <c r="F48" s="135"/>
      <c r="G48" s="135"/>
      <c r="H48" s="135"/>
      <c r="I48" s="135"/>
      <c r="J48" s="135"/>
      <c r="K48" s="131"/>
      <c r="L48" s="140"/>
      <c r="N48" s="141"/>
      <c r="O48" s="131"/>
      <c r="P48" s="131"/>
      <c r="Q48" s="131"/>
      <c r="R48" s="131"/>
      <c r="S48" s="131"/>
      <c r="T48" s="131"/>
      <c r="V48" s="122" t="s">
        <v>67</v>
      </c>
    </row>
    <row r="49" spans="1:22" ht="16.5" customHeight="1" thickBot="1" x14ac:dyDescent="0.3">
      <c r="A49" s="185" t="s">
        <v>68</v>
      </c>
      <c r="B49" s="185"/>
      <c r="C49" s="185"/>
      <c r="D49" s="185"/>
      <c r="E49" s="185"/>
      <c r="F49" s="185"/>
      <c r="G49" s="185"/>
      <c r="H49" s="185"/>
      <c r="I49" s="185"/>
      <c r="J49" s="185"/>
      <c r="K49" s="185"/>
      <c r="L49" s="143"/>
      <c r="N49" s="141"/>
      <c r="O49" s="131"/>
      <c r="P49" s="131"/>
      <c r="Q49" s="131"/>
      <c r="R49" s="131"/>
      <c r="S49" s="131"/>
      <c r="T49" s="131"/>
      <c r="V49" s="122" t="s">
        <v>69</v>
      </c>
    </row>
    <row r="50" spans="1:22" x14ac:dyDescent="0.25">
      <c r="A50" s="144" t="s">
        <v>70</v>
      </c>
      <c r="B50" s="142"/>
      <c r="C50" s="142"/>
      <c r="D50" s="142"/>
      <c r="E50" s="142"/>
      <c r="F50" s="142"/>
      <c r="G50" s="142"/>
      <c r="H50" s="142"/>
      <c r="I50" s="142"/>
      <c r="J50" s="142"/>
      <c r="K50" s="142"/>
      <c r="L50" s="145"/>
      <c r="N50" s="141"/>
      <c r="O50" s="131"/>
      <c r="P50" s="131"/>
      <c r="Q50" s="131"/>
      <c r="R50" s="131"/>
      <c r="S50" s="131"/>
      <c r="T50" s="131"/>
      <c r="V50" s="122" t="s">
        <v>71</v>
      </c>
    </row>
    <row r="51" spans="1:22" x14ac:dyDescent="0.25">
      <c r="A51" s="131"/>
      <c r="B51" s="131"/>
      <c r="C51" s="131"/>
      <c r="D51" s="131"/>
      <c r="E51" s="132"/>
      <c r="F51" s="135"/>
      <c r="G51" s="135"/>
      <c r="H51" s="135"/>
      <c r="I51" s="135"/>
      <c r="J51" s="135"/>
      <c r="K51" s="131"/>
      <c r="L51" s="136"/>
      <c r="N51" s="131"/>
      <c r="O51" s="131"/>
      <c r="P51" s="131"/>
      <c r="Q51" s="131"/>
      <c r="R51" s="131"/>
      <c r="S51" s="131"/>
      <c r="T51" s="131"/>
      <c r="V51" s="122" t="s">
        <v>72</v>
      </c>
    </row>
    <row r="52" spans="1:22" ht="15.75" thickBot="1" x14ac:dyDescent="0.3">
      <c r="A52" s="137" t="s">
        <v>73</v>
      </c>
      <c r="B52" s="131"/>
      <c r="C52" s="131"/>
      <c r="D52" s="131"/>
      <c r="E52" s="132"/>
      <c r="F52" s="135"/>
      <c r="G52" s="135"/>
      <c r="H52" s="135"/>
      <c r="I52" s="135"/>
      <c r="J52" s="135"/>
      <c r="K52" s="131"/>
      <c r="L52" s="136"/>
      <c r="N52" s="131"/>
      <c r="O52" s="131"/>
      <c r="P52" s="131"/>
      <c r="Q52" s="131"/>
      <c r="R52" s="131"/>
      <c r="S52" s="131"/>
      <c r="T52" s="131"/>
      <c r="V52" s="122" t="s">
        <v>74</v>
      </c>
    </row>
    <row r="53" spans="1:22" ht="35.25" customHeight="1" thickBot="1" x14ac:dyDescent="0.3">
      <c r="A53" s="186" t="s">
        <v>75</v>
      </c>
      <c r="B53" s="186"/>
      <c r="C53" s="186"/>
      <c r="D53" s="186"/>
      <c r="E53" s="186"/>
      <c r="F53" s="186"/>
      <c r="G53" s="186"/>
      <c r="H53" s="186"/>
      <c r="I53" s="186"/>
      <c r="J53" s="186"/>
      <c r="K53" s="187"/>
      <c r="L53" s="143"/>
      <c r="N53" s="141"/>
      <c r="O53" s="131"/>
      <c r="P53" s="131"/>
      <c r="Q53" s="131"/>
      <c r="R53" s="131"/>
      <c r="S53" s="131"/>
      <c r="T53" s="131"/>
      <c r="V53" s="122" t="s">
        <v>76</v>
      </c>
    </row>
    <row r="54" spans="1:22" x14ac:dyDescent="0.25">
      <c r="A54" s="131"/>
      <c r="B54" s="131"/>
      <c r="C54" s="131"/>
      <c r="D54" s="131"/>
      <c r="E54" s="132"/>
      <c r="F54" s="135"/>
      <c r="G54" s="135"/>
      <c r="H54" s="135"/>
      <c r="I54" s="135"/>
      <c r="J54" s="135"/>
      <c r="K54" s="131"/>
      <c r="L54" s="136"/>
      <c r="N54" s="131"/>
      <c r="O54" s="131"/>
      <c r="P54" s="131"/>
      <c r="Q54" s="131"/>
      <c r="R54" s="131"/>
      <c r="S54" s="131"/>
      <c r="T54" s="131"/>
      <c r="V54" s="122" t="s">
        <v>77</v>
      </c>
    </row>
    <row r="55" spans="1:22" x14ac:dyDescent="0.25">
      <c r="A55" s="134" t="s">
        <v>78</v>
      </c>
      <c r="B55" s="131"/>
      <c r="C55" s="131"/>
      <c r="D55" s="131"/>
      <c r="E55" s="132"/>
      <c r="F55" s="135"/>
      <c r="G55" s="135"/>
      <c r="H55" s="135"/>
      <c r="I55" s="135"/>
      <c r="J55" s="135"/>
      <c r="K55" s="131"/>
      <c r="L55" s="136"/>
      <c r="N55" s="131"/>
      <c r="O55" s="131"/>
      <c r="P55" s="131"/>
      <c r="Q55" s="131"/>
      <c r="R55" s="131"/>
      <c r="S55" s="131"/>
      <c r="T55" s="131"/>
      <c r="V55" s="122" t="s">
        <v>79</v>
      </c>
    </row>
    <row r="56" spans="1:22" x14ac:dyDescent="0.25">
      <c r="A56" s="131"/>
      <c r="B56" s="131"/>
      <c r="C56" s="131"/>
      <c r="D56" s="131"/>
      <c r="E56" s="132"/>
      <c r="F56" s="135"/>
      <c r="G56" s="135"/>
      <c r="H56" s="135"/>
      <c r="I56" s="135"/>
      <c r="J56" s="135"/>
      <c r="K56" s="131"/>
      <c r="L56" s="136"/>
      <c r="N56" s="131"/>
      <c r="O56" s="131"/>
      <c r="P56" s="131"/>
      <c r="Q56" s="131"/>
      <c r="R56" s="131"/>
      <c r="S56" s="131"/>
      <c r="T56" s="131"/>
      <c r="V56" s="122" t="s">
        <v>80</v>
      </c>
    </row>
    <row r="57" spans="1:22" ht="15.75" thickBot="1" x14ac:dyDescent="0.3">
      <c r="A57" s="137" t="s">
        <v>81</v>
      </c>
      <c r="B57" s="131"/>
      <c r="C57" s="131"/>
      <c r="D57" s="131"/>
      <c r="E57" s="132"/>
      <c r="F57" s="135"/>
      <c r="G57" s="135"/>
      <c r="H57" s="135"/>
      <c r="I57" s="135"/>
      <c r="J57" s="135"/>
      <c r="K57" s="131"/>
      <c r="L57" s="136"/>
      <c r="N57" s="131"/>
      <c r="O57" s="131"/>
      <c r="P57" s="131"/>
      <c r="Q57" s="131"/>
      <c r="R57" s="131"/>
      <c r="S57" s="131"/>
      <c r="T57" s="131"/>
      <c r="V57" s="122" t="s">
        <v>82</v>
      </c>
    </row>
    <row r="58" spans="1:22" ht="30.75" customHeight="1" thickBot="1" x14ac:dyDescent="0.3">
      <c r="A58" s="188" t="s">
        <v>83</v>
      </c>
      <c r="B58" s="188"/>
      <c r="C58" s="188"/>
      <c r="D58" s="188"/>
      <c r="E58" s="188"/>
      <c r="F58" s="188"/>
      <c r="G58" s="188"/>
      <c r="H58" s="188"/>
      <c r="I58" s="188"/>
      <c r="J58" s="188"/>
      <c r="K58" s="188"/>
      <c r="L58" s="143" t="s">
        <v>84</v>
      </c>
      <c r="N58" s="141"/>
      <c r="O58" s="131"/>
      <c r="P58" s="131"/>
      <c r="Q58" s="131"/>
      <c r="R58" s="131"/>
      <c r="S58" s="131"/>
      <c r="T58" s="131"/>
      <c r="V58" s="122" t="s">
        <v>85</v>
      </c>
    </row>
    <row r="59" spans="1:22" ht="15" customHeight="1" x14ac:dyDescent="0.25">
      <c r="A59" s="146"/>
      <c r="B59" s="146"/>
      <c r="C59" s="146"/>
      <c r="D59" s="146"/>
      <c r="E59" s="146"/>
      <c r="F59" s="146"/>
      <c r="G59" s="146"/>
      <c r="H59" s="146"/>
      <c r="I59" s="146"/>
      <c r="J59" s="146"/>
      <c r="K59" s="146"/>
      <c r="L59" s="140"/>
      <c r="N59" s="141"/>
      <c r="O59" s="131"/>
      <c r="P59" s="131"/>
      <c r="Q59" s="131"/>
      <c r="R59" s="131"/>
      <c r="S59" s="131"/>
      <c r="T59" s="131"/>
      <c r="V59" s="122" t="s">
        <v>86</v>
      </c>
    </row>
    <row r="60" spans="1:22" ht="15.75" thickBot="1" x14ac:dyDescent="0.3">
      <c r="A60" s="137" t="s">
        <v>87</v>
      </c>
      <c r="B60" s="131"/>
      <c r="C60" s="131"/>
      <c r="D60" s="131"/>
      <c r="E60" s="132"/>
      <c r="F60" s="135"/>
      <c r="G60" s="135"/>
      <c r="H60" s="135"/>
      <c r="I60" s="135"/>
      <c r="J60" s="135"/>
      <c r="K60" s="131"/>
      <c r="L60" s="136"/>
      <c r="N60" s="131"/>
      <c r="O60" s="131"/>
      <c r="P60" s="131"/>
      <c r="Q60" s="131"/>
      <c r="R60" s="131"/>
      <c r="S60" s="131"/>
      <c r="T60" s="131"/>
      <c r="V60" s="122" t="s">
        <v>88</v>
      </c>
    </row>
    <row r="61" spans="1:22" ht="45" customHeight="1" thickBot="1" x14ac:dyDescent="0.3">
      <c r="A61" s="186" t="s">
        <v>89</v>
      </c>
      <c r="B61" s="186"/>
      <c r="C61" s="186"/>
      <c r="D61" s="186"/>
      <c r="E61" s="186"/>
      <c r="F61" s="186"/>
      <c r="G61" s="186"/>
      <c r="H61" s="186"/>
      <c r="I61" s="186"/>
      <c r="J61" s="186"/>
      <c r="K61" s="186"/>
      <c r="L61" s="143" t="s">
        <v>84</v>
      </c>
      <c r="N61" s="141"/>
      <c r="O61" s="131"/>
      <c r="P61" s="131"/>
      <c r="Q61" s="131"/>
      <c r="R61" s="131"/>
      <c r="S61" s="131"/>
      <c r="T61" s="131"/>
      <c r="V61" s="122" t="s">
        <v>90</v>
      </c>
    </row>
    <row r="62" spans="1:22" x14ac:dyDescent="0.25">
      <c r="A62" s="146"/>
      <c r="B62" s="146"/>
      <c r="C62" s="146"/>
      <c r="D62" s="146"/>
      <c r="E62" s="146"/>
      <c r="F62" s="146"/>
      <c r="G62" s="146"/>
      <c r="H62" s="146"/>
      <c r="I62" s="146"/>
      <c r="J62" s="146"/>
      <c r="K62" s="146"/>
      <c r="L62" s="147"/>
      <c r="M62" s="131"/>
      <c r="N62" s="141"/>
      <c r="O62" s="131"/>
      <c r="P62" s="131"/>
      <c r="Q62" s="131"/>
      <c r="R62" s="131"/>
      <c r="S62" s="131"/>
      <c r="T62" s="131"/>
      <c r="V62" s="122" t="s">
        <v>91</v>
      </c>
    </row>
    <row r="63" spans="1:22" x14ac:dyDescent="0.25">
      <c r="E63" s="127"/>
      <c r="I63" s="129"/>
      <c r="J63" s="129"/>
      <c r="V63" s="122" t="s">
        <v>92</v>
      </c>
    </row>
    <row r="64" spans="1:22" x14ac:dyDescent="0.25">
      <c r="E64" s="127"/>
      <c r="I64" s="129"/>
      <c r="J64" s="129"/>
      <c r="V64" s="122" t="s">
        <v>93</v>
      </c>
    </row>
    <row r="65" spans="2:22" x14ac:dyDescent="0.25">
      <c r="B65" s="189" t="s">
        <v>94</v>
      </c>
      <c r="C65" s="189"/>
      <c r="D65" s="189"/>
      <c r="E65" s="189"/>
      <c r="F65" s="189"/>
      <c r="G65" s="189"/>
      <c r="H65" s="189"/>
      <c r="I65" s="189"/>
      <c r="J65" s="189"/>
      <c r="K65" s="189"/>
      <c r="L65" s="189"/>
      <c r="M65" s="189"/>
      <c r="V65" s="122" t="s">
        <v>95</v>
      </c>
    </row>
    <row r="66" spans="2:22" x14ac:dyDescent="0.25">
      <c r="V66" s="122" t="s">
        <v>96</v>
      </c>
    </row>
    <row r="67" spans="2:22" x14ac:dyDescent="0.25">
      <c r="B67" s="148" t="s">
        <v>97</v>
      </c>
      <c r="V67" s="122" t="s">
        <v>98</v>
      </c>
    </row>
    <row r="68" spans="2:22" ht="15.75" thickBot="1" x14ac:dyDescent="0.3">
      <c r="V68" s="122" t="s">
        <v>99</v>
      </c>
    </row>
    <row r="69" spans="2:22" ht="15.75" thickBot="1" x14ac:dyDescent="0.3">
      <c r="B69" s="149"/>
      <c r="C69" s="190" t="s">
        <v>100</v>
      </c>
      <c r="D69" s="190"/>
      <c r="E69" s="190"/>
      <c r="F69" s="190"/>
      <c r="G69" s="190"/>
      <c r="H69" s="190"/>
      <c r="I69" s="190"/>
      <c r="J69" s="190"/>
      <c r="K69" s="190"/>
      <c r="L69" s="190"/>
      <c r="V69" s="122" t="s">
        <v>101</v>
      </c>
    </row>
    <row r="70" spans="2:22" ht="15.75" thickBot="1" x14ac:dyDescent="0.3">
      <c r="V70" s="122" t="s">
        <v>102</v>
      </c>
    </row>
    <row r="71" spans="2:22" ht="15.75" thickBot="1" x14ac:dyDescent="0.3">
      <c r="B71" s="150"/>
      <c r="C71" s="179" t="s">
        <v>103</v>
      </c>
      <c r="D71" s="180"/>
      <c r="E71" s="180"/>
      <c r="F71" s="180"/>
      <c r="G71" s="180"/>
      <c r="H71" s="180"/>
      <c r="I71" s="180"/>
      <c r="J71" s="180"/>
      <c r="K71" s="180"/>
      <c r="L71" s="180"/>
      <c r="M71" s="180"/>
      <c r="N71" s="180"/>
      <c r="V71" s="122" t="s">
        <v>104</v>
      </c>
    </row>
    <row r="72" spans="2:22" ht="15.75" thickBot="1" x14ac:dyDescent="0.3">
      <c r="B72" s="151"/>
      <c r="V72" s="122" t="s">
        <v>105</v>
      </c>
    </row>
    <row r="73" spans="2:22" ht="15.75" thickBot="1" x14ac:dyDescent="0.3">
      <c r="B73" s="152"/>
      <c r="C73" s="181" t="s">
        <v>106</v>
      </c>
      <c r="D73" s="182"/>
      <c r="E73" s="182"/>
      <c r="F73" s="182"/>
      <c r="G73" s="182"/>
      <c r="H73" s="182"/>
      <c r="I73" s="182"/>
      <c r="J73" s="182"/>
      <c r="K73" s="182"/>
      <c r="L73" s="182"/>
      <c r="M73" s="182"/>
      <c r="V73" s="122" t="s">
        <v>107</v>
      </c>
    </row>
    <row r="74" spans="2:22" ht="15.75" thickBot="1" x14ac:dyDescent="0.3">
      <c r="V74" s="153"/>
    </row>
    <row r="75" spans="2:22" ht="15.75" thickBot="1" x14ac:dyDescent="0.3">
      <c r="B75" s="154"/>
      <c r="C75" s="183" t="s">
        <v>108</v>
      </c>
      <c r="D75" s="184"/>
      <c r="E75" s="184"/>
      <c r="F75" s="184"/>
      <c r="G75" s="184"/>
      <c r="H75" s="184"/>
      <c r="I75" s="184"/>
      <c r="J75" s="184"/>
      <c r="K75" s="184"/>
      <c r="L75" s="184"/>
      <c r="V75" s="153"/>
    </row>
    <row r="76" spans="2:22" x14ac:dyDescent="0.25">
      <c r="V76" s="153"/>
    </row>
    <row r="77" spans="2:22" x14ac:dyDescent="0.25">
      <c r="V77" s="153"/>
    </row>
    <row r="78" spans="2:22" x14ac:dyDescent="0.25">
      <c r="V78" s="153"/>
    </row>
    <row r="79" spans="2:22" x14ac:dyDescent="0.25">
      <c r="V79" s="153"/>
    </row>
    <row r="80" spans="2:22" x14ac:dyDescent="0.25">
      <c r="V80" s="153"/>
    </row>
    <row r="81" spans="22:22" x14ac:dyDescent="0.25">
      <c r="V81" s="122"/>
    </row>
    <row r="82" spans="22:22" x14ac:dyDescent="0.25">
      <c r="V82" s="122"/>
    </row>
    <row r="83" spans="22:22" x14ac:dyDescent="0.25">
      <c r="V83" s="122"/>
    </row>
    <row r="84" spans="22:22" x14ac:dyDescent="0.25">
      <c r="V84" s="122"/>
    </row>
    <row r="85" spans="22:22" x14ac:dyDescent="0.25">
      <c r="V85" s="122"/>
    </row>
    <row r="86" spans="22:22" x14ac:dyDescent="0.25">
      <c r="V86" s="122"/>
    </row>
    <row r="87" spans="22:22" x14ac:dyDescent="0.25">
      <c r="V87" s="122"/>
    </row>
    <row r="88" spans="22:22" x14ac:dyDescent="0.25">
      <c r="V88" s="122"/>
    </row>
    <row r="89" spans="22:22" x14ac:dyDescent="0.25">
      <c r="V89" s="122"/>
    </row>
    <row r="90" spans="22:22" x14ac:dyDescent="0.25">
      <c r="V90" s="122"/>
    </row>
    <row r="104" spans="22:22" x14ac:dyDescent="0.25">
      <c r="V104"/>
    </row>
    <row r="105" spans="22:22" x14ac:dyDescent="0.25">
      <c r="V105"/>
    </row>
    <row r="106" spans="22:22" x14ac:dyDescent="0.25">
      <c r="V106"/>
    </row>
    <row r="107" spans="22:22" x14ac:dyDescent="0.25">
      <c r="V107"/>
    </row>
    <row r="108" spans="22:22" x14ac:dyDescent="0.25">
      <c r="V108"/>
    </row>
    <row r="109" spans="22:22" x14ac:dyDescent="0.25">
      <c r="V109"/>
    </row>
    <row r="110" spans="22:22" x14ac:dyDescent="0.25">
      <c r="V110"/>
    </row>
    <row r="111" spans="22:22" x14ac:dyDescent="0.25">
      <c r="V111" s="155"/>
    </row>
    <row r="112" spans="22:22" x14ac:dyDescent="0.25">
      <c r="V112" s="155"/>
    </row>
    <row r="113" spans="22:22" x14ac:dyDescent="0.25">
      <c r="V113" s="155"/>
    </row>
    <row r="114" spans="22:22" x14ac:dyDescent="0.25">
      <c r="V114" s="156"/>
    </row>
    <row r="115" spans="22:22" x14ac:dyDescent="0.25">
      <c r="V115"/>
    </row>
  </sheetData>
  <mergeCells count="30">
    <mergeCell ref="F24:J24"/>
    <mergeCell ref="F14:L14"/>
    <mergeCell ref="F16:J16"/>
    <mergeCell ref="F18:J18"/>
    <mergeCell ref="F20:J20"/>
    <mergeCell ref="F22:J22"/>
    <mergeCell ref="A30:K30"/>
    <mergeCell ref="A31:K31"/>
    <mergeCell ref="A33:K33"/>
    <mergeCell ref="L33:L36"/>
    <mergeCell ref="A34:K34"/>
    <mergeCell ref="A35:K35"/>
    <mergeCell ref="A36:K36"/>
    <mergeCell ref="A37:K37"/>
    <mergeCell ref="A40:K40"/>
    <mergeCell ref="A41:K41"/>
    <mergeCell ref="A43:K43"/>
    <mergeCell ref="L43:L46"/>
    <mergeCell ref="A44:K44"/>
    <mergeCell ref="A45:K45"/>
    <mergeCell ref="A46:K46"/>
    <mergeCell ref="C71:N71"/>
    <mergeCell ref="C73:M73"/>
    <mergeCell ref="C75:L75"/>
    <mergeCell ref="A49:K49"/>
    <mergeCell ref="A53:K53"/>
    <mergeCell ref="A58:K58"/>
    <mergeCell ref="A61:K61"/>
    <mergeCell ref="B65:M65"/>
    <mergeCell ref="C69:L69"/>
  </mergeCells>
  <dataValidations count="4">
    <dataValidation allowBlank="1" showInputMessage="1" showErrorMessage="1" prompt="First and last name, title" sqref="F20:J20" xr:uid="{3083FE98-CCB5-43C0-B745-9297435B64E8}"/>
    <dataValidation type="list" allowBlank="1" showInputMessage="1" showErrorMessage="1" sqref="L53 L47:L49" xr:uid="{DBE5CA22-C9C0-40C5-A1E0-7D3AEC7B2736}">
      <formula1>"2014,2015,2016,2017,2018"</formula1>
    </dataValidation>
    <dataValidation type="list" allowBlank="1" showInputMessage="1" showErrorMessage="1" sqref="L61 L58" xr:uid="{2389EFC1-4D95-4A62-8F07-0A31390D3E9F}">
      <formula1>"Yes,No"</formula1>
    </dataValidation>
    <dataValidation type="list" allowBlank="1" showInputMessage="1" showErrorMessage="1" sqref="F14:L14" xr:uid="{FE42ACD0-6671-4309-AFC4-254E1E4BDCE4}">
      <formula1>$V$1:$V$73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46A0B-DAC2-4B3D-B581-C6AE1FC2018F}">
  <sheetPr>
    <pageSetUpPr fitToPage="1"/>
  </sheetPr>
  <dimension ref="A1:AJ58"/>
  <sheetViews>
    <sheetView showGridLines="0" tabSelected="1" zoomScale="90" zoomScaleNormal="90" workbookViewId="0">
      <pane xSplit="3" ySplit="6" topLeftCell="D7" activePane="bottomRight" state="frozen"/>
      <selection pane="topRight" activeCell="AH41" sqref="AH41"/>
      <selection pane="bottomLeft" activeCell="AH41" sqref="AH41"/>
      <selection pane="bottomRight" activeCell="H51" sqref="H51"/>
    </sheetView>
  </sheetViews>
  <sheetFormatPr defaultColWidth="8.42578125" defaultRowHeight="15" outlineLevelRow="1" x14ac:dyDescent="0.25"/>
  <cols>
    <col min="2" max="2" width="75.5703125" customWidth="1"/>
    <col min="3" max="3" width="11.42578125" customWidth="1"/>
    <col min="4" max="4" width="11.5703125" customWidth="1"/>
    <col min="5" max="5" width="14.85546875" customWidth="1"/>
    <col min="6" max="6" width="12.42578125" customWidth="1"/>
    <col min="7" max="7" width="19.85546875" customWidth="1"/>
    <col min="8" max="8" width="15.85546875" customWidth="1"/>
    <col min="9" max="9" width="11.7109375" customWidth="1"/>
    <col min="10" max="10" width="16" customWidth="1"/>
    <col min="11" max="11" width="13.5703125" customWidth="1"/>
    <col min="12" max="12" width="14.42578125" customWidth="1"/>
    <col min="13" max="13" width="16.5703125" customWidth="1"/>
    <col min="14" max="14" width="18.140625" customWidth="1"/>
    <col min="15" max="15" width="17.140625" customWidth="1"/>
    <col min="16" max="16" width="16.42578125" customWidth="1"/>
    <col min="17" max="17" width="15.140625" customWidth="1"/>
    <col min="18" max="18" width="17.42578125" customWidth="1"/>
    <col min="19" max="21" width="16.5703125" customWidth="1"/>
    <col min="22" max="22" width="15.42578125" customWidth="1"/>
    <col min="23" max="23" width="17" customWidth="1"/>
    <col min="24" max="24" width="18.5703125" customWidth="1"/>
    <col min="25" max="25" width="19.7109375" customWidth="1"/>
    <col min="26" max="26" width="20.42578125" customWidth="1"/>
    <col min="27" max="27" width="18.42578125" customWidth="1"/>
    <col min="28" max="28" width="25.5703125" customWidth="1"/>
    <col min="29" max="29" width="18.5703125" customWidth="1"/>
    <col min="30" max="30" width="20.140625" customWidth="1"/>
    <col min="31" max="31" width="13.42578125" customWidth="1"/>
    <col min="32" max="32" width="16.5703125" customWidth="1"/>
    <col min="33" max="33" width="13.42578125" customWidth="1"/>
    <col min="34" max="34" width="12.28515625" bestFit="1" customWidth="1"/>
    <col min="35" max="35" width="13" customWidth="1"/>
    <col min="36" max="36" width="10.42578125" bestFit="1" customWidth="1"/>
  </cols>
  <sheetData>
    <row r="1" spans="2:34" x14ac:dyDescent="0.25">
      <c r="M1" s="1"/>
      <c r="Z1" s="2"/>
      <c r="AC1" s="2"/>
      <c r="AD1" s="2"/>
    </row>
    <row r="2" spans="2:34" ht="15.75" thickBot="1" x14ac:dyDescent="0.3">
      <c r="J2" s="3"/>
    </row>
    <row r="3" spans="2:34" ht="56.25" customHeight="1" thickBot="1" x14ac:dyDescent="0.5">
      <c r="B3" s="4"/>
      <c r="C3" s="5"/>
      <c r="D3" s="228">
        <v>2022</v>
      </c>
      <c r="E3" s="229"/>
      <c r="F3" s="229"/>
      <c r="G3" s="229"/>
      <c r="H3" s="229"/>
      <c r="I3" s="229"/>
      <c r="J3" s="229"/>
      <c r="K3" s="229"/>
      <c r="L3" s="229"/>
      <c r="M3" s="230"/>
      <c r="N3" s="231">
        <v>2023</v>
      </c>
      <c r="O3" s="232"/>
      <c r="P3" s="232"/>
      <c r="Q3" s="232"/>
      <c r="R3" s="232"/>
      <c r="S3" s="232"/>
      <c r="T3" s="232"/>
      <c r="U3" s="232"/>
      <c r="V3" s="232"/>
      <c r="W3" s="233"/>
      <c r="X3" s="231">
        <v>2024</v>
      </c>
      <c r="Y3" s="232"/>
      <c r="Z3" s="232"/>
      <c r="AA3" s="233"/>
      <c r="AB3" s="234" t="s">
        <v>109</v>
      </c>
      <c r="AC3" s="234"/>
      <c r="AD3" s="235"/>
      <c r="AE3" s="6"/>
      <c r="AF3" s="6" t="s">
        <v>110</v>
      </c>
      <c r="AG3" s="7"/>
      <c r="AH3" s="8"/>
    </row>
    <row r="4" spans="2:34" ht="15" customHeight="1" x14ac:dyDescent="0.25">
      <c r="B4" s="236" t="s">
        <v>111</v>
      </c>
      <c r="C4" s="238" t="s">
        <v>112</v>
      </c>
      <c r="D4" s="240" t="s">
        <v>113</v>
      </c>
      <c r="E4" s="211" t="s">
        <v>114</v>
      </c>
      <c r="F4" s="211" t="s">
        <v>115</v>
      </c>
      <c r="G4" s="211" t="s">
        <v>116</v>
      </c>
      <c r="H4" s="211" t="s">
        <v>117</v>
      </c>
      <c r="I4" s="211" t="s">
        <v>118</v>
      </c>
      <c r="J4" s="211" t="s">
        <v>119</v>
      </c>
      <c r="K4" s="211" t="s">
        <v>115</v>
      </c>
      <c r="L4" s="211" t="s">
        <v>120</v>
      </c>
      <c r="M4" s="211" t="s">
        <v>121</v>
      </c>
      <c r="N4" s="221" t="s">
        <v>122</v>
      </c>
      <c r="O4" s="211" t="s">
        <v>123</v>
      </c>
      <c r="P4" s="211" t="s">
        <v>124</v>
      </c>
      <c r="Q4" s="211" t="s">
        <v>125</v>
      </c>
      <c r="R4" s="211" t="s">
        <v>126</v>
      </c>
      <c r="S4" s="211" t="s">
        <v>127</v>
      </c>
      <c r="T4" s="211" t="s">
        <v>128</v>
      </c>
      <c r="U4" s="211" t="s">
        <v>124</v>
      </c>
      <c r="V4" s="211" t="s">
        <v>129</v>
      </c>
      <c r="W4" s="206" t="s">
        <v>130</v>
      </c>
      <c r="X4" s="221" t="s">
        <v>131</v>
      </c>
      <c r="Y4" s="211" t="s">
        <v>132</v>
      </c>
      <c r="Z4" s="211" t="s">
        <v>133</v>
      </c>
      <c r="AA4" s="206" t="s">
        <v>134</v>
      </c>
      <c r="AB4" s="214" t="s">
        <v>135</v>
      </c>
      <c r="AC4" s="211" t="s">
        <v>136</v>
      </c>
      <c r="AD4" s="206" t="s">
        <v>137</v>
      </c>
      <c r="AE4" s="214" t="s">
        <v>138</v>
      </c>
      <c r="AF4" s="206" t="s">
        <v>139</v>
      </c>
      <c r="AG4" s="206" t="s">
        <v>140</v>
      </c>
      <c r="AH4" s="9"/>
    </row>
    <row r="5" spans="2:34" x14ac:dyDescent="0.25">
      <c r="B5" s="237"/>
      <c r="C5" s="239"/>
      <c r="D5" s="241"/>
      <c r="E5" s="226"/>
      <c r="F5" s="218"/>
      <c r="G5" s="218"/>
      <c r="H5" s="212"/>
      <c r="I5" s="226"/>
      <c r="J5" s="218"/>
      <c r="K5" s="218"/>
      <c r="L5" s="218"/>
      <c r="M5" s="216"/>
      <c r="N5" s="224"/>
      <c r="O5" s="226"/>
      <c r="P5" s="218"/>
      <c r="Q5" s="218"/>
      <c r="R5" s="212"/>
      <c r="S5" s="216"/>
      <c r="T5" s="218"/>
      <c r="U5" s="218"/>
      <c r="V5" s="218"/>
      <c r="W5" s="207"/>
      <c r="X5" s="222"/>
      <c r="Y5" s="212"/>
      <c r="Z5" s="212"/>
      <c r="AA5" s="213"/>
      <c r="AB5" s="215"/>
      <c r="AC5" s="216"/>
      <c r="AD5" s="207"/>
      <c r="AE5" s="215"/>
      <c r="AF5" s="207"/>
      <c r="AG5" s="207"/>
      <c r="AH5" s="9"/>
    </row>
    <row r="6" spans="2:34" ht="52.5" customHeight="1" thickBot="1" x14ac:dyDescent="0.3">
      <c r="B6" s="237"/>
      <c r="C6" s="239"/>
      <c r="D6" s="242"/>
      <c r="E6" s="227"/>
      <c r="F6" s="219"/>
      <c r="G6" s="219"/>
      <c r="H6" s="220"/>
      <c r="I6" s="227"/>
      <c r="J6" s="219"/>
      <c r="K6" s="219"/>
      <c r="L6" s="219"/>
      <c r="M6" s="223"/>
      <c r="N6" s="225"/>
      <c r="O6" s="227"/>
      <c r="P6" s="219"/>
      <c r="Q6" s="219"/>
      <c r="R6" s="220"/>
      <c r="S6" s="223"/>
      <c r="T6" s="219"/>
      <c r="U6" s="219"/>
      <c r="V6" s="219"/>
      <c r="W6" s="208"/>
      <c r="X6" s="222"/>
      <c r="Y6" s="212"/>
      <c r="Z6" s="212"/>
      <c r="AA6" s="213"/>
      <c r="AB6" s="215"/>
      <c r="AC6" s="216" t="s">
        <v>141</v>
      </c>
      <c r="AD6" s="207" t="s">
        <v>141</v>
      </c>
      <c r="AE6" s="217"/>
      <c r="AF6" s="208"/>
      <c r="AG6" s="208"/>
      <c r="AH6" s="9"/>
    </row>
    <row r="7" spans="2:34" ht="24.75" customHeight="1" thickBot="1" x14ac:dyDescent="0.3">
      <c r="B7" s="10" t="s">
        <v>142</v>
      </c>
      <c r="C7" s="11"/>
      <c r="D7" s="12"/>
      <c r="E7" s="13"/>
      <c r="F7" s="14"/>
      <c r="G7" s="14"/>
      <c r="H7" s="14"/>
      <c r="I7" s="14"/>
      <c r="J7" s="14"/>
      <c r="K7" s="14"/>
      <c r="L7" s="14"/>
      <c r="M7" s="15"/>
      <c r="N7" s="16"/>
      <c r="O7" s="13"/>
      <c r="P7" s="14"/>
      <c r="Q7" s="14"/>
      <c r="R7" s="14"/>
      <c r="S7" s="14"/>
      <c r="T7" s="14"/>
      <c r="U7" s="14"/>
      <c r="V7" s="14"/>
      <c r="W7" s="17"/>
      <c r="X7" s="18"/>
      <c r="Y7" s="19"/>
      <c r="Z7" s="19"/>
      <c r="AA7" s="19"/>
      <c r="AB7" s="20"/>
      <c r="AC7" s="21"/>
      <c r="AD7" s="22"/>
      <c r="AE7" s="23"/>
      <c r="AF7" s="24"/>
      <c r="AG7" s="25"/>
      <c r="AH7" s="26"/>
    </row>
    <row r="8" spans="2:34" s="45" customFormat="1" ht="15.75" thickBot="1" x14ac:dyDescent="0.3">
      <c r="B8" s="27" t="s">
        <v>143</v>
      </c>
      <c r="C8" s="28">
        <v>1550</v>
      </c>
      <c r="D8" s="29"/>
      <c r="E8" s="30"/>
      <c r="F8" s="31"/>
      <c r="G8" s="32">
        <v>11269560.93</v>
      </c>
      <c r="H8" s="33">
        <f>G8</f>
        <v>11269560.93</v>
      </c>
      <c r="I8" s="31"/>
      <c r="J8" s="31"/>
      <c r="K8" s="31"/>
      <c r="L8" s="32">
        <v>407040.65</v>
      </c>
      <c r="M8" s="33">
        <f>L8</f>
        <v>407040.65</v>
      </c>
      <c r="N8" s="34">
        <f>H8</f>
        <v>11269560.93</v>
      </c>
      <c r="O8" s="32">
        <v>1305825.3100000005</v>
      </c>
      <c r="P8" s="32">
        <v>6851133.6100000003</v>
      </c>
      <c r="Q8" s="32"/>
      <c r="R8" s="33">
        <f t="shared" ref="R8:R23" si="0">N8+O8-P8+Q8</f>
        <v>5724252.6299999999</v>
      </c>
      <c r="S8" s="35">
        <f t="shared" ref="S8:S31" si="1">M8</f>
        <v>407040.65</v>
      </c>
      <c r="T8" s="32">
        <v>281703.12</v>
      </c>
      <c r="U8" s="32">
        <v>344056.65</v>
      </c>
      <c r="V8" s="32"/>
      <c r="W8" s="36">
        <f>S8+T8-U8+V8</f>
        <v>344687.12</v>
      </c>
      <c r="X8" s="37">
        <v>4418427.3199999994</v>
      </c>
      <c r="Y8" s="32">
        <v>614905.10739650007</v>
      </c>
      <c r="Z8" s="33">
        <f>R8-X8</f>
        <v>1305825.3100000005</v>
      </c>
      <c r="AA8" s="33">
        <f>W8-Y8</f>
        <v>-270217.98739650007</v>
      </c>
      <c r="AB8" s="38">
        <f>(R8+Z8)/2*5.49%</f>
        <v>192975.63945300004</v>
      </c>
      <c r="AC8" s="39">
        <f>AA8+AB8</f>
        <v>-77242.347943500034</v>
      </c>
      <c r="AD8" s="40">
        <f>Z8+AC8</f>
        <v>1228582.9620565004</v>
      </c>
      <c r="AE8" s="41" t="s">
        <v>84</v>
      </c>
      <c r="AF8" s="42">
        <f t="shared" ref="AF8:AF23" si="2">R8+W8</f>
        <v>6068939.75</v>
      </c>
      <c r="AG8" s="43">
        <f>AF8-SUM(R8,W8)</f>
        <v>0</v>
      </c>
      <c r="AH8" s="44"/>
    </row>
    <row r="9" spans="2:34" s="45" customFormat="1" ht="15.75" thickBot="1" x14ac:dyDescent="0.3">
      <c r="B9" s="27" t="s">
        <v>144</v>
      </c>
      <c r="C9" s="28">
        <v>1551</v>
      </c>
      <c r="D9" s="29"/>
      <c r="E9" s="30"/>
      <c r="F9" s="31"/>
      <c r="G9" s="32">
        <v>-4879429.8600000003</v>
      </c>
      <c r="H9" s="33">
        <f t="shared" ref="H9:H37" si="3">G9</f>
        <v>-4879429.8600000003</v>
      </c>
      <c r="I9" s="46"/>
      <c r="J9" s="31"/>
      <c r="K9" s="31"/>
      <c r="L9" s="32">
        <v>-52638.32</v>
      </c>
      <c r="M9" s="33">
        <f t="shared" ref="M9:M37" si="4">L9</f>
        <v>-52638.32</v>
      </c>
      <c r="N9" s="34">
        <f t="shared" ref="N9:N37" si="5">H9</f>
        <v>-4879429.8600000003</v>
      </c>
      <c r="O9" s="32">
        <v>-2274711.9399999995</v>
      </c>
      <c r="P9" s="32">
        <v>-198260.7</v>
      </c>
      <c r="Q9" s="32"/>
      <c r="R9" s="33">
        <f t="shared" si="0"/>
        <v>-6955881.0999999996</v>
      </c>
      <c r="S9" s="35">
        <f t="shared" si="1"/>
        <v>-52638.32</v>
      </c>
      <c r="T9" s="32">
        <v>-269649.43</v>
      </c>
      <c r="U9" s="32">
        <v>-11216.62</v>
      </c>
      <c r="V9" s="32"/>
      <c r="W9" s="36">
        <f t="shared" ref="W9:W36" si="6">S9+T9-U9+V9</f>
        <v>-311071.13</v>
      </c>
      <c r="X9" s="37">
        <v>-4681169.16</v>
      </c>
      <c r="Y9" s="32">
        <v>-432358.23654100008</v>
      </c>
      <c r="Z9" s="33">
        <f>R9-X9</f>
        <v>-2274711.9399999995</v>
      </c>
      <c r="AA9" s="33">
        <f t="shared" ref="AA9:AA31" si="7">W9-Y9</f>
        <v>121287.10654100007</v>
      </c>
      <c r="AB9" s="38">
        <f t="shared" ref="AB9:AB31" si="8">(R9+Z9)/2*5.49%</f>
        <v>-253379.77894799999</v>
      </c>
      <c r="AC9" s="39">
        <f t="shared" ref="AC9:AC36" si="9">AA9+AB9</f>
        <v>-132092.67240699992</v>
      </c>
      <c r="AD9" s="40">
        <f t="shared" ref="AD9:AD20" si="10">Z9+AC9</f>
        <v>-2406804.6124069993</v>
      </c>
      <c r="AE9" s="41" t="s">
        <v>84</v>
      </c>
      <c r="AF9" s="42">
        <f t="shared" si="2"/>
        <v>-7266952.2299999995</v>
      </c>
      <c r="AG9" s="43">
        <f t="shared" ref="AG9:AG37" si="11">AF9-SUM(R9,W9)</f>
        <v>0</v>
      </c>
      <c r="AH9" s="44"/>
    </row>
    <row r="10" spans="2:34" s="45" customFormat="1" ht="14.1" customHeight="1" thickBot="1" x14ac:dyDescent="0.3">
      <c r="B10" s="27" t="s">
        <v>145</v>
      </c>
      <c r="C10" s="28">
        <v>1580</v>
      </c>
      <c r="D10" s="47"/>
      <c r="E10" s="31"/>
      <c r="F10" s="31"/>
      <c r="G10" s="32">
        <v>29399156.505280256</v>
      </c>
      <c r="H10" s="33">
        <f t="shared" si="3"/>
        <v>29399156.505280256</v>
      </c>
      <c r="I10" s="30"/>
      <c r="J10" s="31"/>
      <c r="K10" s="31"/>
      <c r="L10" s="32">
        <v>7725.8477342169499</v>
      </c>
      <c r="M10" s="33">
        <f t="shared" si="4"/>
        <v>7725.8477342169499</v>
      </c>
      <c r="N10" s="34">
        <f t="shared" si="5"/>
        <v>29399156.505280256</v>
      </c>
      <c r="O10" s="32">
        <v>-42536844.518512085</v>
      </c>
      <c r="P10" s="32">
        <v>-24955530.609508026</v>
      </c>
      <c r="Q10" s="32"/>
      <c r="R10" s="33">
        <f t="shared" si="0"/>
        <v>11817842.596276198</v>
      </c>
      <c r="S10" s="35">
        <f t="shared" si="1"/>
        <v>7725.8477342169499</v>
      </c>
      <c r="T10" s="32">
        <v>1890528.722507338</v>
      </c>
      <c r="U10" s="32">
        <v>-998621.25845608499</v>
      </c>
      <c r="V10" s="32"/>
      <c r="W10" s="36">
        <f t="shared" si="6"/>
        <v>2896875.82869764</v>
      </c>
      <c r="X10" s="37">
        <v>54354687.114788279</v>
      </c>
      <c r="Y10" s="32">
        <v>4797426.2748621218</v>
      </c>
      <c r="Z10" s="33">
        <f>R10-X10</f>
        <v>-42536844.518512085</v>
      </c>
      <c r="AA10" s="33">
        <f>W10-Y10</f>
        <v>-1900550.4461644818</v>
      </c>
      <c r="AB10" s="38">
        <f t="shared" si="8"/>
        <v>-843236.60276537517</v>
      </c>
      <c r="AC10" s="39">
        <f t="shared" si="9"/>
        <v>-2743787.0489298571</v>
      </c>
      <c r="AD10" s="40">
        <f>Z10+AC10</f>
        <v>-45280631.56744194</v>
      </c>
      <c r="AE10" s="41" t="s">
        <v>84</v>
      </c>
      <c r="AF10" s="42">
        <f t="shared" si="2"/>
        <v>14714718.424973838</v>
      </c>
      <c r="AG10" s="43">
        <f t="shared" si="11"/>
        <v>0</v>
      </c>
      <c r="AH10" s="44"/>
    </row>
    <row r="11" spans="2:34" s="45" customFormat="1" ht="14.1" customHeight="1" thickBot="1" x14ac:dyDescent="0.3">
      <c r="B11" s="27" t="s">
        <v>146</v>
      </c>
      <c r="C11" s="28">
        <v>1580</v>
      </c>
      <c r="D11" s="47"/>
      <c r="E11" s="31"/>
      <c r="F11" s="31"/>
      <c r="G11" s="32">
        <v>0</v>
      </c>
      <c r="H11" s="33">
        <f t="shared" si="3"/>
        <v>0</v>
      </c>
      <c r="I11" s="30"/>
      <c r="J11" s="31"/>
      <c r="K11" s="31"/>
      <c r="L11" s="32">
        <v>0</v>
      </c>
      <c r="M11" s="33">
        <f t="shared" si="4"/>
        <v>0</v>
      </c>
      <c r="N11" s="34">
        <f t="shared" si="5"/>
        <v>0</v>
      </c>
      <c r="O11" s="32"/>
      <c r="P11" s="32">
        <v>0</v>
      </c>
      <c r="Q11" s="32"/>
      <c r="R11" s="33">
        <f t="shared" si="0"/>
        <v>0</v>
      </c>
      <c r="S11" s="35">
        <f t="shared" si="1"/>
        <v>0</v>
      </c>
      <c r="T11" s="32"/>
      <c r="U11" s="32">
        <v>0</v>
      </c>
      <c r="V11" s="32"/>
      <c r="W11" s="36">
        <f t="shared" si="6"/>
        <v>0</v>
      </c>
      <c r="X11" s="37">
        <v>0</v>
      </c>
      <c r="Y11" s="32">
        <v>0</v>
      </c>
      <c r="Z11" s="33">
        <f t="shared" ref="Z11:Z31" si="12">R11-X11</f>
        <v>0</v>
      </c>
      <c r="AA11" s="33">
        <f t="shared" si="7"/>
        <v>0</v>
      </c>
      <c r="AB11" s="38">
        <f t="shared" si="8"/>
        <v>0</v>
      </c>
      <c r="AC11" s="39">
        <f t="shared" si="9"/>
        <v>0</v>
      </c>
      <c r="AD11" s="40">
        <f t="shared" si="10"/>
        <v>0</v>
      </c>
      <c r="AE11" s="41" t="s">
        <v>147</v>
      </c>
      <c r="AF11" s="42">
        <f t="shared" si="2"/>
        <v>0</v>
      </c>
      <c r="AG11" s="43">
        <f t="shared" si="11"/>
        <v>0</v>
      </c>
      <c r="AH11" s="44"/>
    </row>
    <row r="12" spans="2:34" s="45" customFormat="1" ht="14.1" customHeight="1" thickBot="1" x14ac:dyDescent="0.3">
      <c r="B12" s="27" t="s">
        <v>148</v>
      </c>
      <c r="C12" s="28">
        <v>1580</v>
      </c>
      <c r="D12" s="47"/>
      <c r="E12" s="31"/>
      <c r="F12" s="31"/>
      <c r="G12" s="32">
        <v>-13136103.815280261</v>
      </c>
      <c r="H12" s="33">
        <f t="shared" si="3"/>
        <v>-13136103.815280261</v>
      </c>
      <c r="I12" s="30"/>
      <c r="J12" s="31"/>
      <c r="K12" s="31"/>
      <c r="L12" s="32">
        <v>-285588.56773421692</v>
      </c>
      <c r="M12" s="33">
        <f t="shared" si="4"/>
        <v>-285588.56773421692</v>
      </c>
      <c r="N12" s="34">
        <f t="shared" si="5"/>
        <v>-13136103.815280261</v>
      </c>
      <c r="O12" s="32">
        <v>906518.43689469062</v>
      </c>
      <c r="P12" s="32">
        <v>-3277802.1621093694</v>
      </c>
      <c r="Q12" s="32"/>
      <c r="R12" s="33">
        <f t="shared" si="0"/>
        <v>-8951783.2162762005</v>
      </c>
      <c r="S12" s="35">
        <f t="shared" si="1"/>
        <v>-285588.56773421692</v>
      </c>
      <c r="T12" s="32">
        <v>-601929.67202103068</v>
      </c>
      <c r="U12" s="32">
        <v>133378.50894239239</v>
      </c>
      <c r="V12" s="32"/>
      <c r="W12" s="36">
        <f>S12+T12-U12+V12</f>
        <v>-1020896.74869764</v>
      </c>
      <c r="X12" s="37">
        <v>-9858301.6531708911</v>
      </c>
      <c r="Y12" s="32">
        <v>-1320773.8871651343</v>
      </c>
      <c r="Z12" s="33">
        <f t="shared" si="12"/>
        <v>906518.43689469062</v>
      </c>
      <c r="AA12" s="33">
        <f t="shared" si="7"/>
        <v>299877.13846749428</v>
      </c>
      <c r="AB12" s="38">
        <f t="shared" si="8"/>
        <v>-220842.51819402247</v>
      </c>
      <c r="AC12" s="39">
        <f t="shared" si="9"/>
        <v>79034.62027347181</v>
      </c>
      <c r="AD12" s="40">
        <f t="shared" si="10"/>
        <v>985553.05716816243</v>
      </c>
      <c r="AE12" s="41" t="s">
        <v>84</v>
      </c>
      <c r="AF12" s="42">
        <f t="shared" si="2"/>
        <v>-9972679.9649738409</v>
      </c>
      <c r="AG12" s="43">
        <f t="shared" si="11"/>
        <v>0</v>
      </c>
      <c r="AH12" s="44"/>
    </row>
    <row r="13" spans="2:34" s="45" customFormat="1" ht="14.1" customHeight="1" thickBot="1" x14ac:dyDescent="0.3">
      <c r="B13" s="27" t="s">
        <v>149</v>
      </c>
      <c r="C13" s="28">
        <v>1584</v>
      </c>
      <c r="D13" s="47"/>
      <c r="E13" s="31"/>
      <c r="F13" s="31"/>
      <c r="G13" s="32">
        <v>25511733.300000001</v>
      </c>
      <c r="H13" s="33">
        <f t="shared" si="3"/>
        <v>25511733.300000001</v>
      </c>
      <c r="I13" s="30"/>
      <c r="J13" s="31"/>
      <c r="K13" s="31"/>
      <c r="L13" s="32">
        <v>247395.08999999997</v>
      </c>
      <c r="M13" s="33">
        <f t="shared" si="4"/>
        <v>247395.08999999997</v>
      </c>
      <c r="N13" s="34">
        <f t="shared" si="5"/>
        <v>25511733.300000001</v>
      </c>
      <c r="O13" s="32">
        <v>-22725828.650000002</v>
      </c>
      <c r="P13" s="32">
        <v>-14167062.460000001</v>
      </c>
      <c r="Q13" s="32"/>
      <c r="R13" s="33">
        <f t="shared" si="0"/>
        <v>16952967.109999999</v>
      </c>
      <c r="S13" s="35">
        <f t="shared" si="1"/>
        <v>247395.08999999997</v>
      </c>
      <c r="T13" s="32">
        <v>1460134.0900000003</v>
      </c>
      <c r="U13" s="32">
        <v>-394703.79</v>
      </c>
      <c r="V13" s="32"/>
      <c r="W13" s="36">
        <f t="shared" si="6"/>
        <v>2102232.9700000002</v>
      </c>
      <c r="X13" s="37">
        <v>39678795.760000005</v>
      </c>
      <c r="Y13" s="32">
        <v>3520761.8463090006</v>
      </c>
      <c r="Z13" s="33">
        <f>R13-X13</f>
        <v>-22725828.650000006</v>
      </c>
      <c r="AA13" s="33">
        <f>W13-Y13</f>
        <v>-1418528.8763090004</v>
      </c>
      <c r="AB13" s="38">
        <f t="shared" si="8"/>
        <v>-158465.04927300019</v>
      </c>
      <c r="AC13" s="39">
        <f>AA13+AB13</f>
        <v>-1576993.9255820005</v>
      </c>
      <c r="AD13" s="40">
        <f t="shared" si="10"/>
        <v>-24302822.575582005</v>
      </c>
      <c r="AE13" s="41" t="s">
        <v>84</v>
      </c>
      <c r="AF13" s="42">
        <f t="shared" si="2"/>
        <v>19055200.079999998</v>
      </c>
      <c r="AG13" s="43">
        <f t="shared" si="11"/>
        <v>0</v>
      </c>
      <c r="AH13" s="44"/>
    </row>
    <row r="14" spans="2:34" s="45" customFormat="1" ht="15.75" thickBot="1" x14ac:dyDescent="0.3">
      <c r="B14" s="27" t="s">
        <v>150</v>
      </c>
      <c r="C14" s="28">
        <v>1586</v>
      </c>
      <c r="D14" s="47"/>
      <c r="E14" s="31"/>
      <c r="F14" s="31"/>
      <c r="G14" s="32">
        <v>-29709975.710000001</v>
      </c>
      <c r="H14" s="33">
        <f t="shared" si="3"/>
        <v>-29709975.710000001</v>
      </c>
      <c r="I14" s="31"/>
      <c r="J14" s="31"/>
      <c r="K14" s="31"/>
      <c r="L14" s="32">
        <v>-763551.49</v>
      </c>
      <c r="M14" s="33">
        <f t="shared" si="4"/>
        <v>-763551.49</v>
      </c>
      <c r="N14" s="34">
        <f t="shared" si="5"/>
        <v>-29709975.710000001</v>
      </c>
      <c r="O14" s="32">
        <v>-14767093.149999999</v>
      </c>
      <c r="P14" s="32">
        <v>-14093701.43</v>
      </c>
      <c r="Q14" s="32"/>
      <c r="R14" s="33">
        <f t="shared" si="0"/>
        <v>-30383367.43</v>
      </c>
      <c r="S14" s="35">
        <f t="shared" si="1"/>
        <v>-763551.49</v>
      </c>
      <c r="T14" s="32">
        <v>-1139800.8700000001</v>
      </c>
      <c r="U14" s="32">
        <v>39082.959999999999</v>
      </c>
      <c r="V14" s="32"/>
      <c r="W14" s="36">
        <f t="shared" si="6"/>
        <v>-1942435.32</v>
      </c>
      <c r="X14" s="37">
        <v>-15616274.280000001</v>
      </c>
      <c r="Y14" s="32">
        <v>-2475506.7412115</v>
      </c>
      <c r="Z14" s="33">
        <f t="shared" si="12"/>
        <v>-14767093.149999999</v>
      </c>
      <c r="AA14" s="33">
        <f t="shared" si="7"/>
        <v>533071.42121149995</v>
      </c>
      <c r="AB14" s="38">
        <f t="shared" si="8"/>
        <v>-1239380.142921</v>
      </c>
      <c r="AC14" s="39">
        <f t="shared" si="9"/>
        <v>-706308.72170950007</v>
      </c>
      <c r="AD14" s="40">
        <f t="shared" si="10"/>
        <v>-15473401.8717095</v>
      </c>
      <c r="AE14" s="41" t="s">
        <v>84</v>
      </c>
      <c r="AF14" s="42">
        <f t="shared" si="2"/>
        <v>-32325802.75</v>
      </c>
      <c r="AG14" s="43">
        <f t="shared" si="11"/>
        <v>0</v>
      </c>
      <c r="AH14" s="44"/>
    </row>
    <row r="15" spans="2:34" s="45" customFormat="1" ht="18" thickBot="1" x14ac:dyDescent="0.3">
      <c r="B15" s="27" t="s">
        <v>151</v>
      </c>
      <c r="C15" s="28">
        <v>1588</v>
      </c>
      <c r="D15" s="47"/>
      <c r="E15" s="31"/>
      <c r="F15" s="31"/>
      <c r="G15" s="32">
        <v>-40437488.775965407</v>
      </c>
      <c r="H15" s="33">
        <f t="shared" si="3"/>
        <v>-40437488.775965407</v>
      </c>
      <c r="I15" s="31"/>
      <c r="J15" s="31"/>
      <c r="K15" s="31"/>
      <c r="L15" s="32">
        <v>-995854.14999999979</v>
      </c>
      <c r="M15" s="33">
        <f t="shared" si="4"/>
        <v>-995854.14999999979</v>
      </c>
      <c r="N15" s="34">
        <f t="shared" si="5"/>
        <v>-40437488.775965407</v>
      </c>
      <c r="O15" s="32">
        <v>-43854283.614034593</v>
      </c>
      <c r="P15" s="32">
        <v>-4231111.24</v>
      </c>
      <c r="Q15" s="32">
        <v>4562448.4341462506</v>
      </c>
      <c r="R15" s="33">
        <f>N15+O15-P15+Q15</f>
        <v>-75498212.715853751</v>
      </c>
      <c r="S15" s="35">
        <f t="shared" si="1"/>
        <v>-995854.14999999979</v>
      </c>
      <c r="T15" s="32">
        <v>-2563318.7300000004</v>
      </c>
      <c r="U15" s="32">
        <v>-113230.14</v>
      </c>
      <c r="V15" s="32"/>
      <c r="W15" s="36">
        <f t="shared" si="6"/>
        <v>-3445942.74</v>
      </c>
      <c r="X15" s="37">
        <v>-36206377.535965405</v>
      </c>
      <c r="Y15" s="32">
        <v>-3980363.203624751</v>
      </c>
      <c r="Z15" s="33">
        <f t="shared" si="12"/>
        <v>-39291835.179888345</v>
      </c>
      <c r="AA15" s="33">
        <f t="shared" si="7"/>
        <v>534420.46362475073</v>
      </c>
      <c r="AB15" s="38">
        <f t="shared" si="8"/>
        <v>-3150986.8147381204</v>
      </c>
      <c r="AC15" s="39">
        <f t="shared" si="9"/>
        <v>-2616566.3511133697</v>
      </c>
      <c r="AD15" s="40">
        <f t="shared" si="10"/>
        <v>-41908401.531001717</v>
      </c>
      <c r="AE15" s="41" t="s">
        <v>84</v>
      </c>
      <c r="AF15" s="42">
        <f>'[14]2023 Q4 USofA TB by Seg'!H420+'[14]2023 Q4 USofA TB by Seg'!H422</f>
        <v>-83506603.890000001</v>
      </c>
      <c r="AG15" s="43">
        <f t="shared" si="11"/>
        <v>-4562448.4341462553</v>
      </c>
      <c r="AH15" s="44"/>
    </row>
    <row r="16" spans="2:34" s="45" customFormat="1" ht="18" thickBot="1" x14ac:dyDescent="0.3">
      <c r="B16" s="27" t="s">
        <v>152</v>
      </c>
      <c r="C16" s="28">
        <v>1589</v>
      </c>
      <c r="D16" s="47"/>
      <c r="E16" s="31"/>
      <c r="F16" s="31"/>
      <c r="G16" s="32">
        <v>-33631694.304034606</v>
      </c>
      <c r="H16" s="33">
        <f t="shared" si="3"/>
        <v>-33631694.304034606</v>
      </c>
      <c r="I16" s="31"/>
      <c r="J16" s="31"/>
      <c r="K16" s="31"/>
      <c r="L16" s="32">
        <v>-641263.31999999995</v>
      </c>
      <c r="M16" s="33">
        <f t="shared" si="4"/>
        <v>-641263.31999999995</v>
      </c>
      <c r="N16" s="34">
        <f t="shared" si="5"/>
        <v>-33631694.304034606</v>
      </c>
      <c r="O16" s="32">
        <v>23468898.754034597</v>
      </c>
      <c r="P16" s="32">
        <v>-11520395.949999999</v>
      </c>
      <c r="Q16" s="32">
        <v>3789139.5672718436</v>
      </c>
      <c r="R16" s="33">
        <f t="shared" si="0"/>
        <v>5146739.9672718346</v>
      </c>
      <c r="S16" s="35">
        <f t="shared" si="1"/>
        <v>-641263.31999999995</v>
      </c>
      <c r="T16" s="32">
        <v>496006.53</v>
      </c>
      <c r="U16" s="32">
        <v>-246274.33</v>
      </c>
      <c r="V16" s="32"/>
      <c r="W16" s="36">
        <f t="shared" si="6"/>
        <v>101017.54000000007</v>
      </c>
      <c r="X16" s="37">
        <v>-22111298.354034606</v>
      </c>
      <c r="Y16" s="32">
        <v>-2532089.2782822498</v>
      </c>
      <c r="Z16" s="33">
        <f t="shared" si="12"/>
        <v>27258038.321306441</v>
      </c>
      <c r="AA16" s="33">
        <f t="shared" si="7"/>
        <v>2633106.8182822498</v>
      </c>
      <c r="AB16" s="38">
        <f t="shared" si="8"/>
        <v>889511.16402147373</v>
      </c>
      <c r="AC16" s="39">
        <f t="shared" si="9"/>
        <v>3522617.9823037237</v>
      </c>
      <c r="AD16" s="40">
        <f t="shared" si="10"/>
        <v>30780656.303610165</v>
      </c>
      <c r="AE16" s="41" t="s">
        <v>84</v>
      </c>
      <c r="AF16" s="42">
        <f>'[14]2023 Q4 USofA TB by Seg'!H421+'[14]2023 Q4 USofA TB by Seg'!H423</f>
        <v>1548226.59</v>
      </c>
      <c r="AG16" s="43">
        <f t="shared" si="11"/>
        <v>-3699530.9172718348</v>
      </c>
      <c r="AH16" s="44"/>
    </row>
    <row r="17" spans="2:36" ht="17.45" hidden="1" customHeight="1" outlineLevel="1" thickBot="1" x14ac:dyDescent="0.3">
      <c r="B17" s="27" t="s">
        <v>153</v>
      </c>
      <c r="C17" s="28">
        <v>1595</v>
      </c>
      <c r="D17" s="48"/>
      <c r="E17" s="49"/>
      <c r="F17" s="49"/>
      <c r="G17" s="32"/>
      <c r="H17" s="33">
        <f t="shared" si="3"/>
        <v>0</v>
      </c>
      <c r="I17" s="49"/>
      <c r="J17" s="49"/>
      <c r="K17" s="49"/>
      <c r="L17" s="32">
        <v>1.1750000085157808E-3</v>
      </c>
      <c r="M17" s="33">
        <f t="shared" si="4"/>
        <v>1.1750000085157808E-3</v>
      </c>
      <c r="N17" s="16">
        <f>H17</f>
        <v>0</v>
      </c>
      <c r="O17" s="50"/>
      <c r="P17" s="50"/>
      <c r="Q17" s="50"/>
      <c r="R17" s="13">
        <f t="shared" si="0"/>
        <v>0</v>
      </c>
      <c r="S17" s="51">
        <f t="shared" si="1"/>
        <v>1.1750000085157808E-3</v>
      </c>
      <c r="T17" s="50"/>
      <c r="U17" s="32"/>
      <c r="V17" s="50"/>
      <c r="W17" s="52">
        <f t="shared" si="6"/>
        <v>1.1750000085157808E-3</v>
      </c>
      <c r="X17" s="53"/>
      <c r="Y17" s="50"/>
      <c r="Z17" s="33">
        <f t="shared" si="12"/>
        <v>0</v>
      </c>
      <c r="AA17" s="33">
        <f>W17-Y17</f>
        <v>1.1750000085157808E-3</v>
      </c>
      <c r="AB17" s="38">
        <f t="shared" si="8"/>
        <v>0</v>
      </c>
      <c r="AC17" s="39">
        <f t="shared" si="9"/>
        <v>1.1750000085157808E-3</v>
      </c>
      <c r="AD17" s="40">
        <f t="shared" si="10"/>
        <v>1.1750000085157808E-3</v>
      </c>
      <c r="AE17" s="41" t="s">
        <v>84</v>
      </c>
      <c r="AF17" s="42">
        <f t="shared" si="2"/>
        <v>1.1750000085157808E-3</v>
      </c>
      <c r="AG17" s="43">
        <f t="shared" si="11"/>
        <v>0</v>
      </c>
      <c r="AH17" s="54"/>
      <c r="AI17" s="2"/>
    </row>
    <row r="18" spans="2:36" ht="15" hidden="1" customHeight="1" outlineLevel="1" thickBot="1" x14ac:dyDescent="0.3">
      <c r="B18" s="27" t="s">
        <v>154</v>
      </c>
      <c r="C18" s="28">
        <v>1595</v>
      </c>
      <c r="D18" s="48"/>
      <c r="E18" s="49"/>
      <c r="F18" s="49"/>
      <c r="G18" s="32"/>
      <c r="H18" s="33">
        <f t="shared" si="3"/>
        <v>0</v>
      </c>
      <c r="I18" s="49"/>
      <c r="J18" s="49"/>
      <c r="K18" s="49"/>
      <c r="L18" s="32">
        <v>0</v>
      </c>
      <c r="M18" s="33">
        <f t="shared" si="4"/>
        <v>0</v>
      </c>
      <c r="N18" s="16">
        <f t="shared" si="5"/>
        <v>0</v>
      </c>
      <c r="O18" s="50"/>
      <c r="P18" s="50"/>
      <c r="Q18" s="50"/>
      <c r="R18" s="13">
        <f t="shared" si="0"/>
        <v>0</v>
      </c>
      <c r="S18" s="51">
        <f t="shared" si="1"/>
        <v>0</v>
      </c>
      <c r="T18" s="50"/>
      <c r="U18" s="32">
        <v>0</v>
      </c>
      <c r="V18" s="50"/>
      <c r="W18" s="52">
        <f t="shared" si="6"/>
        <v>0</v>
      </c>
      <c r="X18" s="53"/>
      <c r="Y18" s="50"/>
      <c r="Z18" s="33">
        <f t="shared" si="12"/>
        <v>0</v>
      </c>
      <c r="AA18" s="33">
        <f t="shared" si="7"/>
        <v>0</v>
      </c>
      <c r="AB18" s="38">
        <f t="shared" si="8"/>
        <v>0</v>
      </c>
      <c r="AC18" s="39">
        <f t="shared" si="9"/>
        <v>0</v>
      </c>
      <c r="AD18" s="40">
        <f t="shared" si="10"/>
        <v>0</v>
      </c>
      <c r="AE18" s="41" t="s">
        <v>84</v>
      </c>
      <c r="AF18" s="42">
        <f t="shared" si="2"/>
        <v>0</v>
      </c>
      <c r="AG18" s="43">
        <f t="shared" si="11"/>
        <v>0</v>
      </c>
      <c r="AH18" s="54"/>
      <c r="AI18" s="2"/>
    </row>
    <row r="19" spans="2:36" ht="15" hidden="1" customHeight="1" outlineLevel="1" thickBot="1" x14ac:dyDescent="0.3">
      <c r="B19" s="27" t="s">
        <v>155</v>
      </c>
      <c r="C19" s="28">
        <v>1595</v>
      </c>
      <c r="D19" s="48"/>
      <c r="E19" s="49"/>
      <c r="F19" s="49"/>
      <c r="G19" s="32"/>
      <c r="H19" s="33">
        <f t="shared" si="3"/>
        <v>0</v>
      </c>
      <c r="I19" s="49"/>
      <c r="J19" s="49"/>
      <c r="K19" s="49"/>
      <c r="L19" s="32">
        <v>0</v>
      </c>
      <c r="M19" s="33">
        <f t="shared" si="4"/>
        <v>0</v>
      </c>
      <c r="N19" s="16">
        <f t="shared" si="5"/>
        <v>0</v>
      </c>
      <c r="O19" s="50"/>
      <c r="P19" s="50"/>
      <c r="Q19" s="50"/>
      <c r="R19" s="13">
        <f t="shared" si="0"/>
        <v>0</v>
      </c>
      <c r="S19" s="51">
        <f t="shared" si="1"/>
        <v>0</v>
      </c>
      <c r="T19" s="50"/>
      <c r="U19" s="32">
        <v>0</v>
      </c>
      <c r="V19" s="50"/>
      <c r="W19" s="52">
        <f t="shared" si="6"/>
        <v>0</v>
      </c>
      <c r="X19" s="53"/>
      <c r="Y19" s="50"/>
      <c r="Z19" s="33">
        <f t="shared" si="12"/>
        <v>0</v>
      </c>
      <c r="AA19" s="33">
        <f t="shared" si="7"/>
        <v>0</v>
      </c>
      <c r="AB19" s="38">
        <f t="shared" si="8"/>
        <v>0</v>
      </c>
      <c r="AC19" s="39">
        <f t="shared" si="9"/>
        <v>0</v>
      </c>
      <c r="AD19" s="40">
        <f t="shared" si="10"/>
        <v>0</v>
      </c>
      <c r="AE19" s="41" t="s">
        <v>84</v>
      </c>
      <c r="AF19" s="42">
        <f t="shared" si="2"/>
        <v>0</v>
      </c>
      <c r="AG19" s="43">
        <f t="shared" si="11"/>
        <v>0</v>
      </c>
      <c r="AH19" s="54"/>
    </row>
    <row r="20" spans="2:36" ht="15" hidden="1" customHeight="1" outlineLevel="1" thickBot="1" x14ac:dyDescent="0.3">
      <c r="B20" s="55" t="s">
        <v>156</v>
      </c>
      <c r="C20" s="56">
        <v>1595</v>
      </c>
      <c r="D20" s="48"/>
      <c r="E20" s="49"/>
      <c r="F20" s="49"/>
      <c r="G20" s="32"/>
      <c r="H20" s="33">
        <f t="shared" si="3"/>
        <v>0</v>
      </c>
      <c r="I20" s="49"/>
      <c r="J20" s="49"/>
      <c r="K20" s="49"/>
      <c r="L20" s="32">
        <v>0</v>
      </c>
      <c r="M20" s="33">
        <f t="shared" si="4"/>
        <v>0</v>
      </c>
      <c r="N20" s="16">
        <f t="shared" si="5"/>
        <v>0</v>
      </c>
      <c r="O20" s="50"/>
      <c r="P20" s="50"/>
      <c r="Q20" s="50"/>
      <c r="R20" s="13">
        <f t="shared" si="0"/>
        <v>0</v>
      </c>
      <c r="S20" s="51">
        <f t="shared" si="1"/>
        <v>0</v>
      </c>
      <c r="T20" s="50"/>
      <c r="U20" s="32">
        <v>0</v>
      </c>
      <c r="V20" s="50"/>
      <c r="W20" s="52">
        <f t="shared" si="6"/>
        <v>0</v>
      </c>
      <c r="X20" s="53"/>
      <c r="Y20" s="50"/>
      <c r="Z20" s="33">
        <f t="shared" si="12"/>
        <v>0</v>
      </c>
      <c r="AA20" s="33">
        <f t="shared" si="7"/>
        <v>0</v>
      </c>
      <c r="AB20" s="38">
        <f t="shared" si="8"/>
        <v>0</v>
      </c>
      <c r="AC20" s="39">
        <f t="shared" si="9"/>
        <v>0</v>
      </c>
      <c r="AD20" s="40">
        <f t="shared" si="10"/>
        <v>0</v>
      </c>
      <c r="AE20" s="41" t="s">
        <v>84</v>
      </c>
      <c r="AF20" s="42">
        <f t="shared" si="2"/>
        <v>0</v>
      </c>
      <c r="AG20" s="43">
        <f t="shared" si="11"/>
        <v>0</v>
      </c>
      <c r="AH20" s="54"/>
      <c r="AI20" s="2"/>
    </row>
    <row r="21" spans="2:36" ht="15.75" collapsed="1" thickBot="1" x14ac:dyDescent="0.3">
      <c r="B21" s="55" t="s">
        <v>157</v>
      </c>
      <c r="C21" s="56">
        <v>1595</v>
      </c>
      <c r="D21" s="48"/>
      <c r="E21" s="49"/>
      <c r="F21" s="49"/>
      <c r="G21" s="32">
        <v>9026160.2600000091</v>
      </c>
      <c r="H21" s="33">
        <f t="shared" si="3"/>
        <v>9026160.2600000091</v>
      </c>
      <c r="I21" s="49"/>
      <c r="J21" s="49"/>
      <c r="K21" s="49"/>
      <c r="L21" s="32">
        <v>-3299285.46</v>
      </c>
      <c r="M21" s="33">
        <f t="shared" si="4"/>
        <v>-3299285.46</v>
      </c>
      <c r="N21" s="16">
        <f t="shared" si="5"/>
        <v>9026160.2600000091</v>
      </c>
      <c r="O21" s="32">
        <v>2123.6499999947846</v>
      </c>
      <c r="P21" s="50"/>
      <c r="Q21" s="50"/>
      <c r="R21" s="33">
        <f t="shared" si="0"/>
        <v>9028283.9100000039</v>
      </c>
      <c r="S21" s="35">
        <f t="shared" si="1"/>
        <v>-3299285.46</v>
      </c>
      <c r="T21" s="32">
        <v>455560.04999999981</v>
      </c>
      <c r="U21" s="32">
        <v>0</v>
      </c>
      <c r="V21" s="32"/>
      <c r="W21" s="36">
        <f t="shared" si="6"/>
        <v>-2843725.41</v>
      </c>
      <c r="X21" s="37">
        <v>9026160.2600000091</v>
      </c>
      <c r="Y21" s="32">
        <v>-2555981.1625889991</v>
      </c>
      <c r="Z21" s="33">
        <f t="shared" si="12"/>
        <v>2123.6499999947846</v>
      </c>
      <c r="AA21" s="33">
        <f t="shared" si="7"/>
        <v>-287744.24741100101</v>
      </c>
      <c r="AB21" s="38">
        <f>(R21+Z21)/2*5.49%</f>
        <v>247884.68752199999</v>
      </c>
      <c r="AC21" s="39">
        <f>AA21+AB21</f>
        <v>-39859.559889001015</v>
      </c>
      <c r="AD21" s="40"/>
      <c r="AE21" s="41" t="s">
        <v>147</v>
      </c>
      <c r="AF21" s="42">
        <f>R21+W21</f>
        <v>6184558.5000000037</v>
      </c>
      <c r="AG21" s="43">
        <f t="shared" si="11"/>
        <v>0</v>
      </c>
      <c r="AH21" s="54"/>
      <c r="AI21" s="2"/>
      <c r="AJ21" s="2"/>
    </row>
    <row r="22" spans="2:36" ht="15.75" thickBot="1" x14ac:dyDescent="0.3">
      <c r="B22" s="55" t="s">
        <v>158</v>
      </c>
      <c r="C22" s="56">
        <v>1595</v>
      </c>
      <c r="D22" s="48"/>
      <c r="E22" s="49"/>
      <c r="F22" s="49"/>
      <c r="G22" s="32"/>
      <c r="H22" s="33">
        <f t="shared" si="3"/>
        <v>0</v>
      </c>
      <c r="I22" s="49"/>
      <c r="J22" s="49"/>
      <c r="K22" s="49"/>
      <c r="L22" s="32"/>
      <c r="M22" s="33">
        <f t="shared" si="4"/>
        <v>0</v>
      </c>
      <c r="N22" s="16">
        <f t="shared" si="5"/>
        <v>0</v>
      </c>
      <c r="O22" s="32"/>
      <c r="P22" s="50"/>
      <c r="Q22" s="50"/>
      <c r="R22" s="33">
        <f t="shared" si="0"/>
        <v>0</v>
      </c>
      <c r="S22" s="35">
        <f t="shared" si="1"/>
        <v>0</v>
      </c>
      <c r="T22" s="32"/>
      <c r="U22" s="32"/>
      <c r="V22" s="32"/>
      <c r="W22" s="36">
        <f t="shared" si="6"/>
        <v>0</v>
      </c>
      <c r="X22" s="37"/>
      <c r="Y22" s="32"/>
      <c r="Z22" s="33">
        <f t="shared" si="12"/>
        <v>0</v>
      </c>
      <c r="AA22" s="33">
        <f t="shared" si="7"/>
        <v>0</v>
      </c>
      <c r="AB22" s="38">
        <f t="shared" si="8"/>
        <v>0</v>
      </c>
      <c r="AC22" s="39">
        <f t="shared" si="9"/>
        <v>0</v>
      </c>
      <c r="AD22" s="40">
        <f t="shared" ref="AD22:AD37" si="13">Z22+AC22</f>
        <v>0</v>
      </c>
      <c r="AE22" s="57" t="s">
        <v>147</v>
      </c>
      <c r="AF22" s="42">
        <f t="shared" si="2"/>
        <v>0</v>
      </c>
      <c r="AG22" s="43">
        <f t="shared" si="11"/>
        <v>0</v>
      </c>
      <c r="AH22" s="54"/>
    </row>
    <row r="23" spans="2:36" ht="31.15" customHeight="1" thickBot="1" x14ac:dyDescent="0.3">
      <c r="B23" s="55" t="s">
        <v>159</v>
      </c>
      <c r="C23" s="56">
        <v>1595</v>
      </c>
      <c r="D23" s="48"/>
      <c r="E23" s="49"/>
      <c r="F23" s="49"/>
      <c r="G23" s="32">
        <v>-5050078.7699999902</v>
      </c>
      <c r="H23" s="33">
        <f t="shared" si="3"/>
        <v>-5050078.7699999902</v>
      </c>
      <c r="I23" s="49"/>
      <c r="J23" s="49"/>
      <c r="K23" s="49"/>
      <c r="L23" s="32">
        <v>3073744.91</v>
      </c>
      <c r="M23" s="33">
        <f t="shared" si="4"/>
        <v>3073744.91</v>
      </c>
      <c r="N23" s="34">
        <f t="shared" si="5"/>
        <v>-5050078.7699999902</v>
      </c>
      <c r="O23" s="32">
        <v>17308.909999989904</v>
      </c>
      <c r="P23" s="32"/>
      <c r="Q23" s="32"/>
      <c r="R23" s="33">
        <f t="shared" si="0"/>
        <v>-5032769.8600000003</v>
      </c>
      <c r="S23" s="35">
        <f t="shared" si="1"/>
        <v>3073744.91</v>
      </c>
      <c r="T23" s="32">
        <v>-254362.16999999993</v>
      </c>
      <c r="U23" s="32"/>
      <c r="V23" s="32"/>
      <c r="W23" s="36">
        <f t="shared" si="6"/>
        <v>2819382.74</v>
      </c>
      <c r="X23" s="37"/>
      <c r="Y23" s="32"/>
      <c r="Z23" s="33">
        <f t="shared" si="12"/>
        <v>-5032769.8600000003</v>
      </c>
      <c r="AA23" s="33">
        <f t="shared" si="7"/>
        <v>2819382.74</v>
      </c>
      <c r="AB23" s="38">
        <f t="shared" si="8"/>
        <v>-276299.06531400006</v>
      </c>
      <c r="AC23" s="39">
        <f t="shared" si="9"/>
        <v>2543083.6746860002</v>
      </c>
      <c r="AD23" s="40">
        <f>Z23+AC23</f>
        <v>-2489686.1853140001</v>
      </c>
      <c r="AE23" s="57" t="s">
        <v>84</v>
      </c>
      <c r="AF23" s="42">
        <f t="shared" si="2"/>
        <v>-2213387.12</v>
      </c>
      <c r="AG23" s="43">
        <f t="shared" si="11"/>
        <v>0</v>
      </c>
      <c r="AH23" s="54"/>
      <c r="AJ23" s="2"/>
    </row>
    <row r="24" spans="2:36" ht="22.15" customHeight="1" thickBot="1" x14ac:dyDescent="0.3">
      <c r="B24" s="55" t="s">
        <v>160</v>
      </c>
      <c r="C24" s="56">
        <v>1595</v>
      </c>
      <c r="D24" s="48"/>
      <c r="E24" s="49"/>
      <c r="F24" s="49"/>
      <c r="G24" s="32">
        <v>326082.72000000003</v>
      </c>
      <c r="H24" s="33">
        <f t="shared" si="3"/>
        <v>326082.72000000003</v>
      </c>
      <c r="I24" s="49"/>
      <c r="J24" s="49"/>
      <c r="K24" s="49"/>
      <c r="L24" s="32">
        <v>199161.87</v>
      </c>
      <c r="M24" s="33">
        <f t="shared" si="4"/>
        <v>199161.87</v>
      </c>
      <c r="N24" s="34">
        <f t="shared" si="5"/>
        <v>326082.72000000003</v>
      </c>
      <c r="O24" s="32"/>
      <c r="P24" s="32">
        <v>326081.25999999995</v>
      </c>
      <c r="Q24" s="32"/>
      <c r="R24" s="33">
        <f>N24-P24</f>
        <v>1.4600000000791624</v>
      </c>
      <c r="S24" s="35">
        <f t="shared" si="1"/>
        <v>199161.87</v>
      </c>
      <c r="T24" s="32">
        <v>1309.96</v>
      </c>
      <c r="U24" s="32">
        <v>200856.633737</v>
      </c>
      <c r="V24" s="32"/>
      <c r="W24" s="36">
        <f t="shared" si="6"/>
        <v>-384.80373700000928</v>
      </c>
      <c r="X24" s="37"/>
      <c r="Y24" s="32"/>
      <c r="Z24" s="33">
        <f t="shared" si="12"/>
        <v>1.4600000000791624</v>
      </c>
      <c r="AA24" s="33">
        <f t="shared" si="7"/>
        <v>-384.80373700000928</v>
      </c>
      <c r="AB24" s="38">
        <f t="shared" si="8"/>
        <v>8.0154000004346027E-2</v>
      </c>
      <c r="AC24" s="39">
        <f t="shared" si="9"/>
        <v>-384.72358300000491</v>
      </c>
      <c r="AD24" s="40"/>
      <c r="AE24" s="57" t="s">
        <v>147</v>
      </c>
      <c r="AF24" s="42">
        <f>R24+W24</f>
        <v>-383.34373699993012</v>
      </c>
      <c r="AG24" s="43">
        <f t="shared" si="11"/>
        <v>0</v>
      </c>
      <c r="AH24" s="54"/>
      <c r="AJ24" s="2"/>
    </row>
    <row r="25" spans="2:36" ht="22.15" customHeight="1" thickBot="1" x14ac:dyDescent="0.3">
      <c r="B25" s="55" t="s">
        <v>161</v>
      </c>
      <c r="C25" s="56">
        <v>1595</v>
      </c>
      <c r="D25" s="48"/>
      <c r="E25" s="49"/>
      <c r="F25" s="49"/>
      <c r="G25" s="32">
        <v>20891046.260000005</v>
      </c>
      <c r="H25" s="33">
        <f t="shared" si="3"/>
        <v>20891046.260000005</v>
      </c>
      <c r="I25" s="49"/>
      <c r="J25" s="49"/>
      <c r="K25" s="49"/>
      <c r="L25" s="32">
        <v>3394799.02</v>
      </c>
      <c r="M25" s="33">
        <f t="shared" si="4"/>
        <v>3394799.02</v>
      </c>
      <c r="N25" s="34">
        <f t="shared" si="5"/>
        <v>20891046.260000005</v>
      </c>
      <c r="O25" s="32">
        <v>-23805063.429999996</v>
      </c>
      <c r="P25" s="32"/>
      <c r="Q25" s="32"/>
      <c r="R25" s="33">
        <f>N25+O25-P25+Q25</f>
        <v>-2914017.1699999906</v>
      </c>
      <c r="S25" s="35">
        <f t="shared" si="1"/>
        <v>3394799.02</v>
      </c>
      <c r="T25" s="32">
        <v>-724157.81999999983</v>
      </c>
      <c r="U25" s="32"/>
      <c r="V25" s="32"/>
      <c r="W25" s="36">
        <f t="shared" si="6"/>
        <v>2670641.2000000002</v>
      </c>
      <c r="X25" s="37"/>
      <c r="Y25" s="32"/>
      <c r="Z25" s="33">
        <f t="shared" si="12"/>
        <v>-2914017.1699999906</v>
      </c>
      <c r="AA25" s="33">
        <f t="shared" si="7"/>
        <v>2670641.2000000002</v>
      </c>
      <c r="AB25" s="38">
        <f>(R25+Z25)/2*5.48%</f>
        <v>-159688.14091599948</v>
      </c>
      <c r="AC25" s="39">
        <f t="shared" si="9"/>
        <v>2510953.0590840005</v>
      </c>
      <c r="AD25" s="40"/>
      <c r="AE25" s="57" t="s">
        <v>147</v>
      </c>
      <c r="AF25" s="42">
        <f>R25+W25</f>
        <v>-243375.96999999043</v>
      </c>
      <c r="AG25" s="43">
        <f t="shared" si="11"/>
        <v>0</v>
      </c>
      <c r="AH25" s="54"/>
    </row>
    <row r="26" spans="2:36" ht="34.9" customHeight="1" thickBot="1" x14ac:dyDescent="0.3">
      <c r="B26" s="55" t="s">
        <v>162</v>
      </c>
      <c r="C26" s="56">
        <v>1595</v>
      </c>
      <c r="D26" s="48"/>
      <c r="E26" s="49"/>
      <c r="F26" s="49"/>
      <c r="G26" s="32">
        <v>-34290.850000000006</v>
      </c>
      <c r="H26" s="33">
        <f t="shared" si="3"/>
        <v>-34290.850000000006</v>
      </c>
      <c r="I26" s="49"/>
      <c r="J26" s="49"/>
      <c r="K26" s="49"/>
      <c r="L26" s="32">
        <v>29635.4</v>
      </c>
      <c r="M26" s="33">
        <f t="shared" si="4"/>
        <v>29635.4</v>
      </c>
      <c r="N26" s="34">
        <f t="shared" si="5"/>
        <v>-34290.850000000006</v>
      </c>
      <c r="O26" s="32">
        <v>-33.610000000015134</v>
      </c>
      <c r="P26" s="32"/>
      <c r="Q26" s="32"/>
      <c r="R26" s="33">
        <f>N26+O26-P26+Q26</f>
        <v>-34324.460000000021</v>
      </c>
      <c r="S26" s="35">
        <f t="shared" si="1"/>
        <v>29635.4</v>
      </c>
      <c r="T26" s="32">
        <v>-1734.3199999999997</v>
      </c>
      <c r="U26" s="32"/>
      <c r="V26" s="32"/>
      <c r="W26" s="36">
        <f t="shared" si="6"/>
        <v>27901.08</v>
      </c>
      <c r="X26" s="37"/>
      <c r="Y26" s="32"/>
      <c r="Z26" s="33">
        <f t="shared" si="12"/>
        <v>-34324.460000000021</v>
      </c>
      <c r="AA26" s="33">
        <f t="shared" si="7"/>
        <v>27901.08</v>
      </c>
      <c r="AB26" s="38">
        <f t="shared" si="8"/>
        <v>-1884.4128540000013</v>
      </c>
      <c r="AC26" s="39">
        <f t="shared" si="9"/>
        <v>26016.667146</v>
      </c>
      <c r="AD26" s="40"/>
      <c r="AE26" s="57" t="s">
        <v>147</v>
      </c>
      <c r="AF26" s="42">
        <f t="shared" ref="AF26:AF31" si="14">R26+W26</f>
        <v>-6423.3800000000192</v>
      </c>
      <c r="AG26" s="43">
        <f t="shared" si="11"/>
        <v>0</v>
      </c>
      <c r="AH26" s="54"/>
    </row>
    <row r="27" spans="2:36" ht="30" customHeight="1" thickBot="1" x14ac:dyDescent="0.3">
      <c r="B27" s="55" t="s">
        <v>163</v>
      </c>
      <c r="C27" s="56">
        <v>1595</v>
      </c>
      <c r="D27" s="48"/>
      <c r="E27" s="49"/>
      <c r="F27" s="49"/>
      <c r="G27" s="32">
        <v>983757.10999999987</v>
      </c>
      <c r="H27" s="33">
        <f t="shared" si="3"/>
        <v>983757.10999999987</v>
      </c>
      <c r="I27" s="49"/>
      <c r="J27" s="49"/>
      <c r="K27" s="49"/>
      <c r="L27" s="32">
        <v>166319.21096523799</v>
      </c>
      <c r="M27" s="33">
        <f t="shared" si="4"/>
        <v>166319.21096523799</v>
      </c>
      <c r="N27" s="34">
        <f t="shared" si="5"/>
        <v>983757.10999999987</v>
      </c>
      <c r="O27" s="32">
        <v>-1209262.3999999997</v>
      </c>
      <c r="P27" s="32"/>
      <c r="Q27" s="32"/>
      <c r="R27" s="33">
        <f>N27+O27-P27+Q27</f>
        <v>-225505.2899999998</v>
      </c>
      <c r="S27" s="35">
        <f t="shared" si="1"/>
        <v>166319.21096523799</v>
      </c>
      <c r="T27" s="32">
        <v>21031.489034761995</v>
      </c>
      <c r="U27" s="32"/>
      <c r="V27" s="32"/>
      <c r="W27" s="36">
        <f t="shared" si="6"/>
        <v>187350.69999999998</v>
      </c>
      <c r="X27" s="37"/>
      <c r="Y27" s="32"/>
      <c r="Z27" s="33">
        <f t="shared" si="12"/>
        <v>-225505.2899999998</v>
      </c>
      <c r="AA27" s="33">
        <f t="shared" si="7"/>
        <v>187350.69999999998</v>
      </c>
      <c r="AB27" s="38">
        <f t="shared" si="8"/>
        <v>-12380.24042099999</v>
      </c>
      <c r="AC27" s="39">
        <f t="shared" si="9"/>
        <v>174970.45957899999</v>
      </c>
      <c r="AD27" s="40"/>
      <c r="AE27" s="57" t="s">
        <v>147</v>
      </c>
      <c r="AF27" s="42">
        <f t="shared" si="14"/>
        <v>-38154.589999999822</v>
      </c>
      <c r="AG27" s="43">
        <f t="shared" si="11"/>
        <v>0</v>
      </c>
      <c r="AH27" s="54"/>
    </row>
    <row r="28" spans="2:36" ht="32.65" customHeight="1" thickBot="1" x14ac:dyDescent="0.3">
      <c r="B28" s="55" t="s">
        <v>164</v>
      </c>
      <c r="C28" s="56">
        <v>1595</v>
      </c>
      <c r="D28" s="48"/>
      <c r="E28" s="49"/>
      <c r="F28" s="49"/>
      <c r="G28" s="32">
        <v>-106026.54000000004</v>
      </c>
      <c r="H28" s="33">
        <f t="shared" si="3"/>
        <v>-106026.54000000004</v>
      </c>
      <c r="I28" s="49"/>
      <c r="J28" s="49"/>
      <c r="K28" s="49"/>
      <c r="L28" s="32">
        <v>0</v>
      </c>
      <c r="M28" s="33">
        <f t="shared" si="4"/>
        <v>0</v>
      </c>
      <c r="N28" s="34">
        <f t="shared" si="5"/>
        <v>-106026.54000000004</v>
      </c>
      <c r="O28" s="32">
        <v>159878.12000000005</v>
      </c>
      <c r="P28" s="32"/>
      <c r="Q28" s="32"/>
      <c r="R28" s="33">
        <f>N28+O28-P28+Q28</f>
        <v>53851.580000000016</v>
      </c>
      <c r="S28" s="35">
        <f t="shared" si="1"/>
        <v>0</v>
      </c>
      <c r="T28" s="32"/>
      <c r="U28" s="32"/>
      <c r="V28" s="32"/>
      <c r="W28" s="36">
        <f t="shared" si="6"/>
        <v>0</v>
      </c>
      <c r="X28" s="37"/>
      <c r="Y28" s="32"/>
      <c r="Z28" s="33">
        <f t="shared" si="12"/>
        <v>53851.580000000016</v>
      </c>
      <c r="AA28" s="33">
        <f t="shared" si="7"/>
        <v>0</v>
      </c>
      <c r="AB28" s="38">
        <f t="shared" si="8"/>
        <v>2956.4517420000011</v>
      </c>
      <c r="AC28" s="39">
        <f t="shared" si="9"/>
        <v>2956.4517420000011</v>
      </c>
      <c r="AD28" s="40"/>
      <c r="AE28" s="58" t="s">
        <v>147</v>
      </c>
      <c r="AF28" s="59">
        <f t="shared" si="14"/>
        <v>53851.580000000016</v>
      </c>
      <c r="AG28" s="43">
        <f t="shared" si="11"/>
        <v>0</v>
      </c>
      <c r="AH28" s="54"/>
    </row>
    <row r="29" spans="2:36" ht="17.25" customHeight="1" thickBot="1" x14ac:dyDescent="0.3">
      <c r="B29" s="55" t="s">
        <v>165</v>
      </c>
      <c r="C29" s="56">
        <v>1595</v>
      </c>
      <c r="D29" s="48"/>
      <c r="E29" s="49"/>
      <c r="F29" s="49"/>
      <c r="G29" s="32">
        <v>-2342725.2000000002</v>
      </c>
      <c r="H29" s="33">
        <f t="shared" si="3"/>
        <v>-2342725.2000000002</v>
      </c>
      <c r="I29" s="49"/>
      <c r="J29" s="49"/>
      <c r="K29" s="49"/>
      <c r="L29" s="32">
        <f>'[14]2. Continuity Schedule previous'!AG31</f>
        <v>0</v>
      </c>
      <c r="M29" s="33">
        <f t="shared" si="4"/>
        <v>0</v>
      </c>
      <c r="N29" s="34">
        <f t="shared" si="5"/>
        <v>-2342725.2000000002</v>
      </c>
      <c r="O29" s="32">
        <v>2326088.31</v>
      </c>
      <c r="P29" s="50"/>
      <c r="Q29" s="50"/>
      <c r="R29" s="33">
        <f>N29+O29-P29+Q29</f>
        <v>-16636.89000000013</v>
      </c>
      <c r="S29" s="35">
        <f t="shared" si="1"/>
        <v>0</v>
      </c>
      <c r="T29" s="32"/>
      <c r="U29" s="32"/>
      <c r="V29" s="32"/>
      <c r="W29" s="36">
        <f t="shared" si="6"/>
        <v>0</v>
      </c>
      <c r="X29" s="37"/>
      <c r="Y29" s="32"/>
      <c r="Z29" s="33">
        <f t="shared" si="12"/>
        <v>-16636.89000000013</v>
      </c>
      <c r="AA29" s="33">
        <f t="shared" si="7"/>
        <v>0</v>
      </c>
      <c r="AB29" s="38">
        <f t="shared" si="8"/>
        <v>-913.36526100000719</v>
      </c>
      <c r="AC29" s="39">
        <f t="shared" si="9"/>
        <v>-913.36526100000719</v>
      </c>
      <c r="AD29" s="40"/>
      <c r="AE29" s="58" t="s">
        <v>147</v>
      </c>
      <c r="AF29" s="42">
        <f t="shared" si="14"/>
        <v>-16636.89000000013</v>
      </c>
      <c r="AG29" s="43">
        <f t="shared" si="11"/>
        <v>0</v>
      </c>
      <c r="AH29" s="54"/>
    </row>
    <row r="30" spans="2:36" ht="29.25" customHeight="1" thickBot="1" x14ac:dyDescent="0.3">
      <c r="B30" s="55" t="s">
        <v>166</v>
      </c>
      <c r="C30" s="56">
        <v>1595</v>
      </c>
      <c r="D30" s="48"/>
      <c r="E30" s="49"/>
      <c r="F30" s="49"/>
      <c r="G30" s="50">
        <v>0</v>
      </c>
      <c r="H30" s="33">
        <f t="shared" si="3"/>
        <v>0</v>
      </c>
      <c r="I30" s="49"/>
      <c r="J30" s="49"/>
      <c r="K30" s="49"/>
      <c r="L30" s="32"/>
      <c r="M30" s="33">
        <f t="shared" si="4"/>
        <v>0</v>
      </c>
      <c r="N30" s="16">
        <f t="shared" si="5"/>
        <v>0</v>
      </c>
      <c r="O30" s="32">
        <v>-132575219.55028069</v>
      </c>
      <c r="P30" s="32">
        <v>-83476171.620280683</v>
      </c>
      <c r="Q30" s="32"/>
      <c r="R30" s="33">
        <f t="shared" ref="R30:R31" si="15">N30+O30-P30+Q30</f>
        <v>-49099047.930000007</v>
      </c>
      <c r="S30" s="35">
        <f t="shared" si="1"/>
        <v>0</v>
      </c>
      <c r="T30" s="32">
        <v>-11109289.788108861</v>
      </c>
      <c r="U30" s="32">
        <v>-3691826.1181088607</v>
      </c>
      <c r="V30" s="32"/>
      <c r="W30" s="36">
        <f t="shared" si="6"/>
        <v>-7417463.6699999999</v>
      </c>
      <c r="X30" s="37"/>
      <c r="Y30" s="32"/>
      <c r="Z30" s="33">
        <f t="shared" si="12"/>
        <v>-49099047.930000007</v>
      </c>
      <c r="AA30" s="33">
        <f t="shared" si="7"/>
        <v>-7417463.6699999999</v>
      </c>
      <c r="AB30" s="38">
        <f t="shared" si="8"/>
        <v>-2695537.7313570008</v>
      </c>
      <c r="AC30" s="39">
        <f t="shared" si="9"/>
        <v>-10113001.401357001</v>
      </c>
      <c r="AD30" s="40"/>
      <c r="AE30" s="58" t="s">
        <v>147</v>
      </c>
      <c r="AF30" s="42">
        <f t="shared" si="14"/>
        <v>-56516511.600000009</v>
      </c>
      <c r="AG30" s="43">
        <f t="shared" si="11"/>
        <v>0</v>
      </c>
      <c r="AH30" s="54"/>
    </row>
    <row r="31" spans="2:36" ht="17.25" customHeight="1" thickBot="1" x14ac:dyDescent="0.3">
      <c r="B31" s="55" t="s">
        <v>167</v>
      </c>
      <c r="C31" s="56">
        <v>1595</v>
      </c>
      <c r="D31" s="48"/>
      <c r="E31" s="49"/>
      <c r="F31" s="49"/>
      <c r="G31" s="50">
        <v>0</v>
      </c>
      <c r="H31" s="33">
        <f t="shared" si="3"/>
        <v>0</v>
      </c>
      <c r="I31" s="49"/>
      <c r="J31" s="49"/>
      <c r="K31" s="49"/>
      <c r="L31" s="50"/>
      <c r="M31" s="33">
        <f t="shared" si="4"/>
        <v>0</v>
      </c>
      <c r="N31" s="16">
        <f t="shared" si="5"/>
        <v>0</v>
      </c>
      <c r="O31" s="32">
        <v>3722841.0527461148</v>
      </c>
      <c r="P31" s="32">
        <v>3519898.6227461146</v>
      </c>
      <c r="Q31" s="32"/>
      <c r="R31" s="33">
        <f t="shared" si="15"/>
        <v>202942.43000000017</v>
      </c>
      <c r="S31" s="35">
        <f t="shared" si="1"/>
        <v>0</v>
      </c>
      <c r="T31" s="32">
        <v>743031.12157088495</v>
      </c>
      <c r="U31" s="32">
        <v>329676.31157088501</v>
      </c>
      <c r="V31" s="32"/>
      <c r="W31" s="36">
        <f t="shared" si="6"/>
        <v>413354.80999999994</v>
      </c>
      <c r="X31" s="37"/>
      <c r="Y31" s="32"/>
      <c r="Z31" s="33">
        <f t="shared" si="12"/>
        <v>202942.43000000017</v>
      </c>
      <c r="AA31" s="33">
        <f t="shared" si="7"/>
        <v>413354.80999999994</v>
      </c>
      <c r="AB31" s="38">
        <f t="shared" si="8"/>
        <v>11141.539407000009</v>
      </c>
      <c r="AC31" s="39">
        <f t="shared" si="9"/>
        <v>424496.34940699994</v>
      </c>
      <c r="AD31" s="40"/>
      <c r="AE31" s="58" t="s">
        <v>147</v>
      </c>
      <c r="AF31" s="59">
        <f t="shared" si="14"/>
        <v>616297.24000000011</v>
      </c>
      <c r="AG31" s="43">
        <f t="shared" si="11"/>
        <v>0</v>
      </c>
      <c r="AH31" s="54"/>
    </row>
    <row r="32" spans="2:36" ht="17.25" customHeight="1" thickBot="1" x14ac:dyDescent="0.3">
      <c r="B32" s="55"/>
      <c r="C32" s="56"/>
      <c r="D32" s="48"/>
      <c r="E32" s="49"/>
      <c r="F32" s="49"/>
      <c r="G32" s="50"/>
      <c r="H32" s="33"/>
      <c r="I32" s="49"/>
      <c r="J32" s="49"/>
      <c r="K32" s="49"/>
      <c r="L32" s="50"/>
      <c r="M32" s="33"/>
      <c r="N32" s="16"/>
      <c r="O32" s="50"/>
      <c r="P32" s="50"/>
      <c r="Q32" s="50"/>
      <c r="R32" s="33"/>
      <c r="S32" s="35"/>
      <c r="T32" s="32"/>
      <c r="U32" s="32"/>
      <c r="V32" s="32"/>
      <c r="W32" s="36"/>
      <c r="X32" s="37"/>
      <c r="Y32" s="32"/>
      <c r="Z32" s="33"/>
      <c r="AA32" s="33"/>
      <c r="AB32" s="38"/>
      <c r="AC32" s="39"/>
      <c r="AD32" s="40"/>
      <c r="AE32" s="58"/>
      <c r="AF32" s="59"/>
      <c r="AG32" s="43"/>
      <c r="AH32" s="54"/>
    </row>
    <row r="33" spans="2:34" ht="17.25" customHeight="1" thickBot="1" x14ac:dyDescent="0.3">
      <c r="B33" s="55"/>
      <c r="C33" s="56"/>
      <c r="D33" s="48"/>
      <c r="E33" s="49"/>
      <c r="F33" s="49"/>
      <c r="G33" s="50"/>
      <c r="H33" s="33"/>
      <c r="I33" s="49"/>
      <c r="J33" s="49"/>
      <c r="K33" s="49"/>
      <c r="L33" s="50"/>
      <c r="M33" s="33"/>
      <c r="N33" s="16"/>
      <c r="O33" s="50"/>
      <c r="P33" s="50"/>
      <c r="Q33" s="50"/>
      <c r="R33" s="33"/>
      <c r="S33" s="35"/>
      <c r="T33" s="32"/>
      <c r="U33" s="32"/>
      <c r="V33" s="32"/>
      <c r="W33" s="36"/>
      <c r="X33" s="37"/>
      <c r="Y33" s="32"/>
      <c r="Z33" s="33"/>
      <c r="AA33" s="33"/>
      <c r="AB33" s="38"/>
      <c r="AC33" s="39"/>
      <c r="AD33" s="40"/>
      <c r="AE33" s="58"/>
      <c r="AF33" s="59"/>
      <c r="AG33" s="43"/>
      <c r="AH33" s="54"/>
    </row>
    <row r="34" spans="2:34" ht="17.25" customHeight="1" thickBot="1" x14ac:dyDescent="0.3">
      <c r="B34" s="55"/>
      <c r="C34" s="56"/>
      <c r="D34" s="48"/>
      <c r="E34" s="49"/>
      <c r="F34" s="49"/>
      <c r="G34" s="50"/>
      <c r="H34" s="33"/>
      <c r="I34" s="49"/>
      <c r="J34" s="49"/>
      <c r="K34" s="49"/>
      <c r="L34" s="50"/>
      <c r="M34" s="33"/>
      <c r="N34" s="16"/>
      <c r="O34" s="50"/>
      <c r="P34" s="50"/>
      <c r="Q34" s="50"/>
      <c r="R34" s="33"/>
      <c r="S34" s="35"/>
      <c r="T34" s="32"/>
      <c r="U34" s="32"/>
      <c r="V34" s="32"/>
      <c r="W34" s="36"/>
      <c r="X34" s="37"/>
      <c r="Y34" s="32"/>
      <c r="Z34" s="33"/>
      <c r="AA34" s="33"/>
      <c r="AB34" s="38"/>
      <c r="AC34" s="39"/>
      <c r="AD34" s="40"/>
      <c r="AE34" s="58"/>
      <c r="AF34" s="59"/>
      <c r="AG34" s="43"/>
      <c r="AH34" s="54"/>
    </row>
    <row r="35" spans="2:34" ht="17.25" customHeight="1" thickBot="1" x14ac:dyDescent="0.3">
      <c r="B35" s="55"/>
      <c r="C35" s="56"/>
      <c r="D35" s="48"/>
      <c r="E35" s="49"/>
      <c r="F35" s="49"/>
      <c r="G35" s="50"/>
      <c r="H35" s="33">
        <f t="shared" si="3"/>
        <v>0</v>
      </c>
      <c r="I35" s="49"/>
      <c r="J35" s="49"/>
      <c r="K35" s="49"/>
      <c r="L35" s="50"/>
      <c r="M35" s="33">
        <f t="shared" si="4"/>
        <v>0</v>
      </c>
      <c r="N35" s="16">
        <f t="shared" si="5"/>
        <v>0</v>
      </c>
      <c r="O35" s="50"/>
      <c r="P35" s="50"/>
      <c r="Q35" s="50"/>
      <c r="R35" s="33">
        <f>N35+O35-P35+Q35</f>
        <v>0</v>
      </c>
      <c r="S35" s="35">
        <f>M35</f>
        <v>0</v>
      </c>
      <c r="T35" s="32"/>
      <c r="U35" s="32"/>
      <c r="V35" s="32"/>
      <c r="W35" s="36">
        <f t="shared" si="6"/>
        <v>0</v>
      </c>
      <c r="X35" s="37"/>
      <c r="Y35" s="32"/>
      <c r="Z35" s="33">
        <f t="shared" ref="Z35:Z37" si="16">R35-X35</f>
        <v>0</v>
      </c>
      <c r="AA35" s="33">
        <f t="shared" ref="AA35:AA37" si="17">W35-Y35</f>
        <v>0</v>
      </c>
      <c r="AB35" s="38"/>
      <c r="AC35" s="39">
        <f t="shared" si="9"/>
        <v>0</v>
      </c>
      <c r="AD35" s="40">
        <f t="shared" si="13"/>
        <v>0</v>
      </c>
      <c r="AE35" s="58"/>
      <c r="AF35" s="59"/>
      <c r="AG35" s="43">
        <f t="shared" si="11"/>
        <v>0</v>
      </c>
      <c r="AH35" s="54"/>
    </row>
    <row r="36" spans="2:34" ht="17.25" customHeight="1" thickBot="1" x14ac:dyDescent="0.3">
      <c r="B36" s="55"/>
      <c r="C36" s="56"/>
      <c r="D36" s="48"/>
      <c r="E36" s="49"/>
      <c r="F36" s="49"/>
      <c r="G36" s="50"/>
      <c r="H36" s="33">
        <f t="shared" si="3"/>
        <v>0</v>
      </c>
      <c r="I36" s="49"/>
      <c r="J36" s="49"/>
      <c r="K36" s="49"/>
      <c r="L36" s="50"/>
      <c r="M36" s="33">
        <f t="shared" si="4"/>
        <v>0</v>
      </c>
      <c r="N36" s="16">
        <f t="shared" si="5"/>
        <v>0</v>
      </c>
      <c r="O36" s="50"/>
      <c r="P36" s="50"/>
      <c r="Q36" s="50"/>
      <c r="R36" s="33">
        <f>N36+O36-P36+Q36</f>
        <v>0</v>
      </c>
      <c r="S36" s="35">
        <f>M36</f>
        <v>0</v>
      </c>
      <c r="T36" s="32"/>
      <c r="U36" s="32"/>
      <c r="V36" s="32"/>
      <c r="W36" s="36">
        <f t="shared" si="6"/>
        <v>0</v>
      </c>
      <c r="X36" s="37"/>
      <c r="Y36" s="32"/>
      <c r="Z36" s="33">
        <f t="shared" si="16"/>
        <v>0</v>
      </c>
      <c r="AA36" s="33">
        <f t="shared" si="17"/>
        <v>0</v>
      </c>
      <c r="AB36" s="38"/>
      <c r="AC36" s="39">
        <f t="shared" si="9"/>
        <v>0</v>
      </c>
      <c r="AD36" s="40">
        <f t="shared" si="13"/>
        <v>0</v>
      </c>
      <c r="AE36" s="58"/>
      <c r="AF36" s="59"/>
      <c r="AG36" s="43">
        <f t="shared" si="11"/>
        <v>0</v>
      </c>
      <c r="AH36" s="54"/>
    </row>
    <row r="37" spans="2:34" ht="17.25" customHeight="1" thickBot="1" x14ac:dyDescent="0.3">
      <c r="B37" s="55"/>
      <c r="C37" s="56"/>
      <c r="D37" s="48"/>
      <c r="E37" s="49"/>
      <c r="F37" s="49"/>
      <c r="G37" s="50"/>
      <c r="H37" s="33">
        <f t="shared" si="3"/>
        <v>0</v>
      </c>
      <c r="I37" s="49"/>
      <c r="J37" s="49"/>
      <c r="K37" s="49"/>
      <c r="L37" s="50"/>
      <c r="M37" s="33">
        <f t="shared" si="4"/>
        <v>0</v>
      </c>
      <c r="N37" s="16">
        <f t="shared" si="5"/>
        <v>0</v>
      </c>
      <c r="O37" s="50"/>
      <c r="P37" s="50"/>
      <c r="Q37" s="50"/>
      <c r="R37" s="33">
        <f>N37+O37-P37+Q37</f>
        <v>0</v>
      </c>
      <c r="S37" s="35">
        <f>M37</f>
        <v>0</v>
      </c>
      <c r="T37" s="32"/>
      <c r="U37" s="32"/>
      <c r="V37" s="32"/>
      <c r="W37" s="36">
        <f>S37+T37-U37+V37</f>
        <v>0</v>
      </c>
      <c r="X37" s="37"/>
      <c r="Y37" s="32"/>
      <c r="Z37" s="33">
        <f t="shared" si="16"/>
        <v>0</v>
      </c>
      <c r="AA37" s="33">
        <f t="shared" si="17"/>
        <v>0</v>
      </c>
      <c r="AB37" s="38"/>
      <c r="AC37" s="39">
        <f>AA37+AB37</f>
        <v>0</v>
      </c>
      <c r="AD37" s="40">
        <f t="shared" si="13"/>
        <v>0</v>
      </c>
      <c r="AE37" s="58"/>
      <c r="AF37" s="59"/>
      <c r="AG37" s="43">
        <f t="shared" si="11"/>
        <v>0</v>
      </c>
      <c r="AH37" s="54"/>
    </row>
    <row r="38" spans="2:34" ht="15.75" thickBot="1" x14ac:dyDescent="0.3">
      <c r="B38" s="55"/>
      <c r="C38" s="56"/>
      <c r="D38" s="60"/>
      <c r="E38" s="13"/>
      <c r="F38" s="13"/>
      <c r="G38" s="13"/>
      <c r="H38" s="13"/>
      <c r="I38" s="13"/>
      <c r="J38" s="13"/>
      <c r="K38" s="13"/>
      <c r="L38" s="13"/>
      <c r="M38" s="13"/>
      <c r="N38" s="16"/>
      <c r="O38" s="13"/>
      <c r="P38" s="13"/>
      <c r="Q38" s="13"/>
      <c r="R38" s="13"/>
      <c r="S38" s="13"/>
      <c r="T38" s="13"/>
      <c r="U38" s="13"/>
      <c r="V38" s="13"/>
      <c r="W38" s="52"/>
      <c r="X38" s="61"/>
      <c r="Y38" s="62"/>
      <c r="Z38" s="33"/>
      <c r="AA38" s="33"/>
      <c r="AB38" s="63"/>
      <c r="AC38" s="64"/>
      <c r="AD38" s="52"/>
      <c r="AE38" s="65"/>
      <c r="AF38" s="66"/>
      <c r="AG38" s="67"/>
      <c r="AH38" s="54"/>
    </row>
    <row r="39" spans="2:34" ht="15.75" thickBot="1" x14ac:dyDescent="0.3">
      <c r="B39" s="68" t="s">
        <v>168</v>
      </c>
      <c r="C39" s="28"/>
      <c r="D39" s="69"/>
      <c r="E39" s="70"/>
      <c r="F39" s="70"/>
      <c r="G39" s="70"/>
      <c r="H39" s="13"/>
      <c r="I39" s="70"/>
      <c r="J39" s="70"/>
      <c r="K39" s="70"/>
      <c r="L39" s="70"/>
      <c r="M39" s="13"/>
      <c r="N39" s="16"/>
      <c r="O39" s="13"/>
      <c r="P39" s="13"/>
      <c r="Q39" s="13"/>
      <c r="R39" s="13"/>
      <c r="S39" s="13"/>
      <c r="T39" s="13"/>
      <c r="U39" s="13"/>
      <c r="V39" s="13"/>
      <c r="W39" s="52"/>
      <c r="X39" s="70"/>
      <c r="Y39" s="70"/>
      <c r="Z39" s="33"/>
      <c r="AA39" s="33"/>
      <c r="AB39" s="71"/>
      <c r="AC39" s="72"/>
      <c r="AD39" s="52"/>
      <c r="AE39" s="23"/>
      <c r="AF39" s="66"/>
      <c r="AG39" s="73"/>
      <c r="AH39" s="54"/>
    </row>
    <row r="40" spans="2:34" ht="15.75" thickBot="1" x14ac:dyDescent="0.3">
      <c r="B40" s="74"/>
      <c r="C40" s="75"/>
      <c r="D40" s="60"/>
      <c r="E40" s="13"/>
      <c r="F40" s="13"/>
      <c r="G40" s="13"/>
      <c r="H40" s="13"/>
      <c r="I40" s="13"/>
      <c r="J40" s="13"/>
      <c r="K40" s="13"/>
      <c r="L40" s="13"/>
      <c r="M40" s="13"/>
      <c r="N40" s="16"/>
      <c r="O40" s="13"/>
      <c r="P40" s="13"/>
      <c r="Q40" s="13"/>
      <c r="R40" s="13"/>
      <c r="S40" s="13"/>
      <c r="T40" s="13"/>
      <c r="U40" s="13"/>
      <c r="V40" s="13"/>
      <c r="W40" s="52"/>
      <c r="X40" s="13"/>
      <c r="Y40" s="13"/>
      <c r="Z40" s="13"/>
      <c r="AA40" s="13"/>
      <c r="AB40" s="76"/>
      <c r="AC40" s="77"/>
      <c r="AD40" s="78"/>
      <c r="AE40" s="23"/>
      <c r="AF40" s="66"/>
      <c r="AG40" s="73"/>
      <c r="AH40" s="54"/>
    </row>
    <row r="41" spans="2:34" s="90" customFormat="1" ht="15.75" thickBot="1" x14ac:dyDescent="0.3">
      <c r="B41" s="79" t="s">
        <v>169</v>
      </c>
      <c r="C41" s="80"/>
      <c r="D41" s="81">
        <f t="shared" ref="D41:AC41" si="18">SUM(D8:D37)</f>
        <v>0</v>
      </c>
      <c r="E41" s="81">
        <f t="shared" si="18"/>
        <v>0</v>
      </c>
      <c r="F41" s="81">
        <f t="shared" si="18"/>
        <v>0</v>
      </c>
      <c r="G41" s="82">
        <f t="shared" si="18"/>
        <v>-31920316.739999983</v>
      </c>
      <c r="H41" s="82">
        <f t="shared" si="18"/>
        <v>-31920316.739999983</v>
      </c>
      <c r="I41" s="82">
        <f t="shared" si="18"/>
        <v>0</v>
      </c>
      <c r="J41" s="82">
        <f t="shared" si="18"/>
        <v>0</v>
      </c>
      <c r="K41" s="82">
        <f t="shared" si="18"/>
        <v>0</v>
      </c>
      <c r="L41" s="82">
        <f t="shared" si="18"/>
        <v>1487640.6921402388</v>
      </c>
      <c r="M41" s="82">
        <f t="shared" si="18"/>
        <v>1487640.6921402388</v>
      </c>
      <c r="N41" s="83">
        <f t="shared" si="18"/>
        <v>-31920316.739999983</v>
      </c>
      <c r="O41" s="83">
        <f t="shared" si="18"/>
        <v>-251838858.31915197</v>
      </c>
      <c r="P41" s="83">
        <f t="shared" si="18"/>
        <v>-145222922.67915198</v>
      </c>
      <c r="Q41" s="83">
        <f t="shared" si="18"/>
        <v>8351588.0014180942</v>
      </c>
      <c r="R41" s="83">
        <f t="shared" si="18"/>
        <v>-130184664.37858191</v>
      </c>
      <c r="S41" s="83">
        <f t="shared" si="18"/>
        <v>1487640.6921402388</v>
      </c>
      <c r="T41" s="83">
        <f t="shared" si="18"/>
        <v>-11314937.717016906</v>
      </c>
      <c r="U41" s="83">
        <f t="shared" si="18"/>
        <v>-4408821.1923146686</v>
      </c>
      <c r="V41" s="83">
        <f t="shared" si="18"/>
        <v>0</v>
      </c>
      <c r="W41" s="84">
        <f>SUM(W8:W37)</f>
        <v>-5418475.8325620005</v>
      </c>
      <c r="X41" s="85">
        <f>SUM(X8:X37)</f>
        <v>19004649.471617393</v>
      </c>
      <c r="Y41" s="83">
        <f t="shared" si="18"/>
        <v>-4363979.2808460109</v>
      </c>
      <c r="Z41" s="83">
        <f t="shared" si="18"/>
        <v>-149189313.85019928</v>
      </c>
      <c r="AA41" s="83">
        <f>SUM(AA8:AA37)</f>
        <v>-1054496.5517159882</v>
      </c>
      <c r="AB41" s="84">
        <f t="shared" si="18"/>
        <v>-7668524.3006630456</v>
      </c>
      <c r="AC41" s="85">
        <f t="shared" si="18"/>
        <v>-8723020.8523790333</v>
      </c>
      <c r="AD41" s="84">
        <f>SUM(AD8:AD37)</f>
        <v>-98866956.019446328</v>
      </c>
      <c r="AE41" s="86"/>
      <c r="AF41" s="87"/>
      <c r="AG41" s="88"/>
      <c r="AH41" s="89"/>
    </row>
    <row r="42" spans="2:34" ht="15.75" thickBot="1" x14ac:dyDescent="0.3">
      <c r="B42" s="79" t="s">
        <v>170</v>
      </c>
      <c r="C42" s="80"/>
      <c r="D42" s="60">
        <f t="shared" ref="D42:AD42" si="19">D41-D16</f>
        <v>0</v>
      </c>
      <c r="E42" s="13">
        <f t="shared" si="19"/>
        <v>0</v>
      </c>
      <c r="F42" s="13">
        <f t="shared" si="19"/>
        <v>0</v>
      </c>
      <c r="G42" s="33">
        <f t="shared" si="19"/>
        <v>1711377.5640346222</v>
      </c>
      <c r="H42" s="33">
        <f t="shared" si="19"/>
        <v>1711377.5640346222</v>
      </c>
      <c r="I42" s="33">
        <f t="shared" si="19"/>
        <v>0</v>
      </c>
      <c r="J42" s="33">
        <f t="shared" si="19"/>
        <v>0</v>
      </c>
      <c r="K42" s="33">
        <f t="shared" si="19"/>
        <v>0</v>
      </c>
      <c r="L42" s="33">
        <f t="shared" si="19"/>
        <v>2128904.0121402387</v>
      </c>
      <c r="M42" s="33">
        <f t="shared" si="19"/>
        <v>2128904.0121402387</v>
      </c>
      <c r="N42" s="34">
        <f t="shared" si="19"/>
        <v>1711377.5640346222</v>
      </c>
      <c r="O42" s="33">
        <f t="shared" si="19"/>
        <v>-275307757.07318658</v>
      </c>
      <c r="P42" s="33">
        <f t="shared" si="19"/>
        <v>-133702526.72915198</v>
      </c>
      <c r="Q42" s="33">
        <f t="shared" si="19"/>
        <v>4562448.4341462506</v>
      </c>
      <c r="R42" s="33">
        <f t="shared" si="19"/>
        <v>-135331404.34585375</v>
      </c>
      <c r="S42" s="33">
        <f t="shared" si="19"/>
        <v>2128904.0121402387</v>
      </c>
      <c r="T42" s="33">
        <f t="shared" si="19"/>
        <v>-11810944.247016905</v>
      </c>
      <c r="U42" s="33">
        <f t="shared" si="19"/>
        <v>-4162546.8623146685</v>
      </c>
      <c r="V42" s="33">
        <f t="shared" si="19"/>
        <v>0</v>
      </c>
      <c r="W42" s="36">
        <f t="shared" si="19"/>
        <v>-5519493.3725620005</v>
      </c>
      <c r="X42" s="33">
        <f t="shared" si="19"/>
        <v>41115947.825652003</v>
      </c>
      <c r="Y42" s="33">
        <f t="shared" si="19"/>
        <v>-1831890.0025637611</v>
      </c>
      <c r="Z42" s="33">
        <f t="shared" si="19"/>
        <v>-176447352.17150572</v>
      </c>
      <c r="AA42" s="33">
        <f t="shared" si="19"/>
        <v>-3687603.369998238</v>
      </c>
      <c r="AB42" s="91">
        <f t="shared" si="19"/>
        <v>-8558035.4646845199</v>
      </c>
      <c r="AC42" s="33">
        <f t="shared" si="19"/>
        <v>-12245638.834682757</v>
      </c>
      <c r="AD42" s="36">
        <f t="shared" si="19"/>
        <v>-129647612.32305649</v>
      </c>
      <c r="AE42" s="92"/>
      <c r="AF42" s="66"/>
      <c r="AG42" s="73"/>
      <c r="AH42" s="54"/>
    </row>
    <row r="43" spans="2:34" ht="15.75" thickBot="1" x14ac:dyDescent="0.3">
      <c r="B43" s="93" t="s">
        <v>171</v>
      </c>
      <c r="C43" s="94">
        <v>1589</v>
      </c>
      <c r="D43" s="60">
        <f t="shared" ref="D43:AD43" si="20">D16</f>
        <v>0</v>
      </c>
      <c r="E43" s="13">
        <f t="shared" si="20"/>
        <v>0</v>
      </c>
      <c r="F43" s="13">
        <f t="shared" si="20"/>
        <v>0</v>
      </c>
      <c r="G43" s="33">
        <f t="shared" si="20"/>
        <v>-33631694.304034606</v>
      </c>
      <c r="H43" s="33">
        <f t="shared" si="20"/>
        <v>-33631694.304034606</v>
      </c>
      <c r="I43" s="33">
        <f t="shared" si="20"/>
        <v>0</v>
      </c>
      <c r="J43" s="33">
        <f t="shared" si="20"/>
        <v>0</v>
      </c>
      <c r="K43" s="33">
        <f t="shared" si="20"/>
        <v>0</v>
      </c>
      <c r="L43" s="33">
        <f t="shared" si="20"/>
        <v>-641263.31999999995</v>
      </c>
      <c r="M43" s="33">
        <f t="shared" si="20"/>
        <v>-641263.31999999995</v>
      </c>
      <c r="N43" s="34">
        <f t="shared" si="20"/>
        <v>-33631694.304034606</v>
      </c>
      <c r="O43" s="33">
        <f t="shared" si="20"/>
        <v>23468898.754034597</v>
      </c>
      <c r="P43" s="33">
        <f t="shared" si="20"/>
        <v>-11520395.949999999</v>
      </c>
      <c r="Q43" s="33">
        <f t="shared" si="20"/>
        <v>3789139.5672718436</v>
      </c>
      <c r="R43" s="33">
        <f t="shared" si="20"/>
        <v>5146739.9672718346</v>
      </c>
      <c r="S43" s="33">
        <f t="shared" si="20"/>
        <v>-641263.31999999995</v>
      </c>
      <c r="T43" s="33">
        <f t="shared" si="20"/>
        <v>496006.53</v>
      </c>
      <c r="U43" s="33">
        <f t="shared" si="20"/>
        <v>-246274.33</v>
      </c>
      <c r="V43" s="33">
        <f t="shared" si="20"/>
        <v>0</v>
      </c>
      <c r="W43" s="36">
        <f t="shared" si="20"/>
        <v>101017.54000000007</v>
      </c>
      <c r="X43" s="33">
        <f t="shared" si="20"/>
        <v>-22111298.354034606</v>
      </c>
      <c r="Y43" s="33">
        <f t="shared" si="20"/>
        <v>-2532089.2782822498</v>
      </c>
      <c r="Z43" s="33">
        <f t="shared" si="20"/>
        <v>27258038.321306441</v>
      </c>
      <c r="AA43" s="33">
        <f t="shared" si="20"/>
        <v>2633106.8182822498</v>
      </c>
      <c r="AB43" s="91">
        <f t="shared" si="20"/>
        <v>889511.16402147373</v>
      </c>
      <c r="AC43" s="33">
        <f t="shared" si="20"/>
        <v>3522617.9823037237</v>
      </c>
      <c r="AD43" s="36">
        <f t="shared" si="20"/>
        <v>30780656.303610165</v>
      </c>
      <c r="AE43" s="92"/>
      <c r="AF43" s="66"/>
      <c r="AG43" s="73"/>
      <c r="AH43" s="54"/>
    </row>
    <row r="44" spans="2:34" x14ac:dyDescent="0.25">
      <c r="B44" s="93"/>
      <c r="C44" s="94"/>
      <c r="D44" s="60"/>
      <c r="E44" s="13"/>
      <c r="F44" s="13"/>
      <c r="G44" s="33"/>
      <c r="H44" s="33"/>
      <c r="I44" s="33"/>
      <c r="J44" s="33"/>
      <c r="K44" s="33"/>
      <c r="L44" s="33"/>
      <c r="M44" s="33"/>
      <c r="N44" s="34"/>
      <c r="O44" s="33"/>
      <c r="P44" s="33"/>
      <c r="Q44" s="33"/>
      <c r="R44" s="33"/>
      <c r="S44" s="33"/>
      <c r="T44" s="33"/>
      <c r="U44" s="33"/>
      <c r="V44" s="33"/>
      <c r="W44" s="36"/>
      <c r="X44" s="33"/>
      <c r="Y44" s="33"/>
      <c r="Z44" s="33"/>
      <c r="AA44" s="33"/>
      <c r="AB44" s="91"/>
      <c r="AC44" s="33"/>
      <c r="AD44" s="36"/>
      <c r="AE44" s="92"/>
      <c r="AF44" s="95"/>
      <c r="AG44" s="73"/>
      <c r="AH44" s="54"/>
    </row>
    <row r="45" spans="2:34" s="90" customFormat="1" ht="18" customHeight="1" x14ac:dyDescent="0.25">
      <c r="B45" s="79" t="s">
        <v>172</v>
      </c>
      <c r="C45" s="94"/>
      <c r="D45" s="81"/>
      <c r="E45" s="96"/>
      <c r="F45" s="96"/>
      <c r="G45" s="96"/>
      <c r="H45" s="96"/>
      <c r="I45" s="96"/>
      <c r="J45" s="96"/>
      <c r="K45" s="96"/>
      <c r="L45" s="96"/>
      <c r="M45" s="96"/>
      <c r="N45" s="96"/>
      <c r="O45" s="96"/>
      <c r="P45" s="96"/>
      <c r="Q45" s="96"/>
      <c r="R45" s="96"/>
      <c r="S45" s="96"/>
      <c r="T45" s="96"/>
      <c r="U45" s="96"/>
      <c r="V45" s="96"/>
      <c r="W45" s="97"/>
      <c r="X45" s="96"/>
      <c r="Y45" s="96"/>
      <c r="Z45" s="85">
        <f>SUM(Z8:Z20,Z23)</f>
        <v>-97158701.230199292</v>
      </c>
      <c r="AA45" s="85">
        <f t="shared" ref="AA45:AC45" si="21">SUM(AA8:AA20,AA23)</f>
        <v>3351848.3794320128</v>
      </c>
      <c r="AB45" s="85">
        <f t="shared" si="21"/>
        <v>-5060103.1686790455</v>
      </c>
      <c r="AC45" s="85">
        <f t="shared" si="21"/>
        <v>-1708254.7892470318</v>
      </c>
      <c r="AD45" s="85">
        <f t="shared" ref="AD45" si="22">SUM(AD8:AD20,AD23:AD24)</f>
        <v>-98866956.019446328</v>
      </c>
      <c r="AE45" s="98"/>
      <c r="AF45" s="99"/>
      <c r="AG45" s="88"/>
      <c r="AH45" s="100"/>
    </row>
    <row r="46" spans="2:34" s="90" customFormat="1" ht="18" customHeight="1" x14ac:dyDescent="0.25">
      <c r="B46" s="79" t="s">
        <v>173</v>
      </c>
      <c r="C46" s="94"/>
      <c r="D46" s="81"/>
      <c r="E46" s="96"/>
      <c r="F46" s="96"/>
      <c r="G46" s="96"/>
      <c r="H46" s="96"/>
      <c r="I46" s="96"/>
      <c r="J46" s="96"/>
      <c r="K46" s="96"/>
      <c r="L46" s="96"/>
      <c r="M46" s="96"/>
      <c r="N46" s="101"/>
      <c r="O46" s="96"/>
      <c r="P46" s="96"/>
      <c r="Q46" s="96"/>
      <c r="R46" s="96"/>
      <c r="S46" s="96"/>
      <c r="T46" s="96"/>
      <c r="U46" s="96"/>
      <c r="V46" s="96"/>
      <c r="W46" s="97"/>
      <c r="X46" s="96"/>
      <c r="Y46" s="96"/>
      <c r="Z46" s="85">
        <f>SUM(Z24:Z31,Z21)</f>
        <v>-52030612.620000005</v>
      </c>
      <c r="AA46" s="85">
        <f t="shared" ref="AA46:AC46" si="23">SUM(AA24:AA31,AA21)</f>
        <v>-4406344.9311480001</v>
      </c>
      <c r="AB46" s="85">
        <f t="shared" si="23"/>
        <v>-2608421.1319840001</v>
      </c>
      <c r="AC46" s="85">
        <f t="shared" si="23"/>
        <v>-7014766.0631320011</v>
      </c>
      <c r="AD46" s="85">
        <f t="shared" ref="AD46" si="24">SUM(AD25:AD31,AD21)</f>
        <v>0</v>
      </c>
      <c r="AE46" s="98"/>
      <c r="AF46" s="99"/>
      <c r="AG46" s="88"/>
      <c r="AH46" s="100"/>
    </row>
    <row r="47" spans="2:34" ht="13.5" customHeight="1" thickBot="1" x14ac:dyDescent="0.3">
      <c r="B47" s="93"/>
      <c r="C47" s="94"/>
      <c r="D47" s="60"/>
      <c r="E47" s="13"/>
      <c r="F47" s="13"/>
      <c r="G47" s="13"/>
      <c r="H47" s="13"/>
      <c r="I47" s="13"/>
      <c r="J47" s="13"/>
      <c r="K47" s="13"/>
      <c r="L47" s="13"/>
      <c r="M47" s="13"/>
      <c r="N47" s="16"/>
      <c r="O47" s="13"/>
      <c r="P47" s="13"/>
      <c r="Q47" s="13"/>
      <c r="R47" s="13"/>
      <c r="S47" s="13"/>
      <c r="T47" s="13"/>
      <c r="U47" s="13"/>
      <c r="V47" s="13"/>
      <c r="W47" s="52"/>
      <c r="X47" s="13"/>
      <c r="Y47" s="13"/>
      <c r="Z47" s="13"/>
      <c r="AA47" s="13"/>
      <c r="AB47" s="102"/>
      <c r="AC47" s="13"/>
      <c r="AD47" s="52"/>
      <c r="AE47" s="92"/>
      <c r="AF47" s="95"/>
      <c r="AG47" s="73"/>
      <c r="AH47" s="103"/>
    </row>
    <row r="48" spans="2:34" ht="15.75" thickBot="1" x14ac:dyDescent="0.3">
      <c r="B48" s="104"/>
      <c r="C48" s="105"/>
      <c r="D48" s="106"/>
      <c r="E48" s="107"/>
      <c r="F48" s="107"/>
      <c r="G48" s="107"/>
      <c r="H48" s="107"/>
      <c r="I48" s="107"/>
      <c r="J48" s="107"/>
      <c r="K48" s="107"/>
      <c r="L48" s="107"/>
      <c r="M48" s="107"/>
      <c r="N48" s="108"/>
      <c r="O48" s="107"/>
      <c r="P48" s="107"/>
      <c r="Q48" s="107"/>
      <c r="R48" s="107"/>
      <c r="S48" s="107"/>
      <c r="T48" s="107"/>
      <c r="U48" s="107"/>
      <c r="V48" s="107"/>
      <c r="W48" s="109"/>
      <c r="X48" s="107"/>
      <c r="Y48" s="107"/>
      <c r="Z48" s="107"/>
      <c r="AA48" s="107"/>
      <c r="AB48" s="110"/>
      <c r="AC48" s="107"/>
      <c r="AD48" s="109"/>
      <c r="AE48" s="111"/>
      <c r="AF48" s="112"/>
      <c r="AG48" s="109"/>
      <c r="AH48" s="26"/>
    </row>
    <row r="49" spans="1:33" x14ac:dyDescent="0.25">
      <c r="G49" s="3"/>
      <c r="AA49" s="3"/>
      <c r="AG49" s="113"/>
    </row>
    <row r="50" spans="1:33" x14ac:dyDescent="0.25">
      <c r="E50" s="2"/>
      <c r="F50" s="2"/>
      <c r="G50" s="2"/>
      <c r="H50" s="2"/>
      <c r="I50" s="2"/>
      <c r="J50" s="2"/>
      <c r="K50" s="2"/>
      <c r="L50" s="2"/>
      <c r="M50" s="2"/>
      <c r="N50" s="2"/>
      <c r="O50" s="2"/>
      <c r="P50" s="2"/>
      <c r="Q50" s="2"/>
      <c r="R50" s="2"/>
      <c r="S50" s="2"/>
      <c r="T50" s="2"/>
      <c r="U50" s="2"/>
      <c r="V50" s="2"/>
      <c r="W50" s="2"/>
      <c r="X50" s="2"/>
      <c r="Y50" s="2"/>
      <c r="Z50" s="2"/>
      <c r="AA50" s="2"/>
      <c r="AB50" s="2"/>
      <c r="AC50" s="2"/>
      <c r="AD50" s="2"/>
      <c r="AG50" s="113"/>
    </row>
    <row r="51" spans="1:33" ht="45" customHeight="1" x14ac:dyDescent="0.25">
      <c r="A51" s="114"/>
      <c r="B51" s="209" t="s">
        <v>174</v>
      </c>
      <c r="C51" s="209"/>
      <c r="D51" s="209"/>
      <c r="E51" s="209"/>
      <c r="R51" s="3">
        <f>P45+U45</f>
        <v>0</v>
      </c>
      <c r="AD51" s="1"/>
    </row>
    <row r="52" spans="1:33" ht="16.5" x14ac:dyDescent="0.25">
      <c r="A52" s="115"/>
      <c r="D52" s="116"/>
      <c r="E52" s="116"/>
    </row>
    <row r="53" spans="1:33" ht="47.25" customHeight="1" x14ac:dyDescent="0.25">
      <c r="A53" s="115">
        <v>1</v>
      </c>
      <c r="B53" s="210" t="s">
        <v>175</v>
      </c>
      <c r="C53" s="210"/>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row>
    <row r="54" spans="1:33" ht="78" customHeight="1" x14ac:dyDescent="0.25">
      <c r="A54" s="115">
        <v>2</v>
      </c>
      <c r="B54" s="210" t="s">
        <v>176</v>
      </c>
      <c r="C54" s="210"/>
      <c r="D54" s="118"/>
      <c r="E54" s="117"/>
    </row>
    <row r="55" spans="1:33" ht="78" customHeight="1" x14ac:dyDescent="0.25">
      <c r="A55" s="115">
        <v>3</v>
      </c>
      <c r="B55" s="210" t="s">
        <v>177</v>
      </c>
      <c r="C55" s="210"/>
      <c r="D55" s="116"/>
      <c r="E55" s="116"/>
    </row>
    <row r="56" spans="1:33" ht="96.75" customHeight="1" x14ac:dyDescent="0.25">
      <c r="A56" s="115">
        <v>4</v>
      </c>
      <c r="B56" s="210" t="s">
        <v>178</v>
      </c>
      <c r="C56" s="210"/>
      <c r="D56" s="116"/>
      <c r="E56" s="116"/>
    </row>
    <row r="57" spans="1:33" ht="78" customHeight="1" x14ac:dyDescent="0.25">
      <c r="A57" s="115">
        <v>5</v>
      </c>
      <c r="B57" s="210" t="s">
        <v>179</v>
      </c>
      <c r="C57" s="210"/>
      <c r="D57" s="116"/>
      <c r="E57" s="116"/>
    </row>
    <row r="58" spans="1:33" ht="51" customHeight="1" x14ac:dyDescent="0.25">
      <c r="A58" s="115">
        <v>6</v>
      </c>
      <c r="B58" s="210" t="s">
        <v>180</v>
      </c>
      <c r="C58" s="210"/>
      <c r="D58" s="116"/>
      <c r="E58" s="116"/>
    </row>
  </sheetData>
  <mergeCells count="43">
    <mergeCell ref="D3:M3"/>
    <mergeCell ref="N3:W3"/>
    <mergeCell ref="X3:AA3"/>
    <mergeCell ref="AB3:AD3"/>
    <mergeCell ref="B4:B6"/>
    <mergeCell ref="C4:C6"/>
    <mergeCell ref="D4:D6"/>
    <mergeCell ref="E4:E6"/>
    <mergeCell ref="F4:F6"/>
    <mergeCell ref="G4:G6"/>
    <mergeCell ref="S4:S6"/>
    <mergeCell ref="H4:H6"/>
    <mergeCell ref="I4:I6"/>
    <mergeCell ref="J4:J6"/>
    <mergeCell ref="K4:K6"/>
    <mergeCell ref="L4:L6"/>
    <mergeCell ref="B56:C56"/>
    <mergeCell ref="B57:C57"/>
    <mergeCell ref="B58:C58"/>
    <mergeCell ref="AF4:AF6"/>
    <mergeCell ref="R4:R6"/>
    <mergeCell ref="U4:U6"/>
    <mergeCell ref="V4:V6"/>
    <mergeCell ref="W4:W6"/>
    <mergeCell ref="X4:X6"/>
    <mergeCell ref="M4:M6"/>
    <mergeCell ref="N4:N6"/>
    <mergeCell ref="O4:O6"/>
    <mergeCell ref="P4:P6"/>
    <mergeCell ref="Q4:Q6"/>
    <mergeCell ref="AG4:AG6"/>
    <mergeCell ref="B51:E51"/>
    <mergeCell ref="B53:C53"/>
    <mergeCell ref="B54:C54"/>
    <mergeCell ref="B55:C55"/>
    <mergeCell ref="Z4:Z6"/>
    <mergeCell ref="AA4:AA6"/>
    <mergeCell ref="AB4:AB6"/>
    <mergeCell ref="AC4:AC6"/>
    <mergeCell ref="AD4:AD6"/>
    <mergeCell ref="AE4:AE6"/>
    <mergeCell ref="T4:T6"/>
    <mergeCell ref="Y4:Y6"/>
  </mergeCells>
  <pageMargins left="0.7" right="0.7" top="0.75" bottom="0.75" header="0.3" footer="0.3"/>
  <pageSetup paperSize="5" scale="3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6ED8A-7C7D-4C06-91D3-84AE364BA41C}">
  <dimension ref="A2:H33"/>
  <sheetViews>
    <sheetView workbookViewId="0">
      <selection activeCell="E5" sqref="E5"/>
    </sheetView>
  </sheetViews>
  <sheetFormatPr defaultColWidth="9" defaultRowHeight="15" x14ac:dyDescent="0.25"/>
  <cols>
    <col min="1" max="1" width="4.42578125" customWidth="1"/>
    <col min="2" max="2" width="2.5703125" customWidth="1"/>
    <col min="3" max="3" width="78.42578125" customWidth="1"/>
    <col min="4" max="4" width="11.42578125" customWidth="1"/>
    <col min="5" max="5" width="24.42578125" customWidth="1"/>
    <col min="6" max="6" width="127.42578125" customWidth="1"/>
    <col min="8" max="8" width="12.42578125" bestFit="1" customWidth="1"/>
  </cols>
  <sheetData>
    <row r="2" spans="1:8" x14ac:dyDescent="0.25">
      <c r="A2" s="165"/>
    </row>
    <row r="3" spans="1:8" x14ac:dyDescent="0.25">
      <c r="A3" s="165"/>
      <c r="B3" s="166"/>
      <c r="C3" s="166"/>
      <c r="D3" s="166"/>
      <c r="E3" s="166"/>
      <c r="F3" s="166"/>
    </row>
    <row r="4" spans="1:8" ht="33" customHeight="1" x14ac:dyDescent="0.25">
      <c r="A4" s="165"/>
      <c r="B4" s="249" t="s">
        <v>181</v>
      </c>
      <c r="C4" s="249"/>
      <c r="D4" s="249"/>
      <c r="E4" s="249"/>
      <c r="F4" s="166"/>
    </row>
    <row r="5" spans="1:8" x14ac:dyDescent="0.25">
      <c r="A5" s="165"/>
      <c r="B5" s="166"/>
      <c r="C5" s="166"/>
      <c r="D5" s="166"/>
      <c r="E5" s="166"/>
      <c r="F5" s="166"/>
    </row>
    <row r="6" spans="1:8" ht="15.75" thickBot="1" x14ac:dyDescent="0.3">
      <c r="A6" s="165"/>
      <c r="B6" s="166"/>
      <c r="C6" s="166"/>
      <c r="D6" s="166"/>
      <c r="E6" s="166"/>
      <c r="F6" s="166"/>
    </row>
    <row r="7" spans="1:8" s="168" customFormat="1" ht="16.5" thickBot="1" x14ac:dyDescent="0.3">
      <c r="A7" s="167"/>
      <c r="B7" s="166"/>
      <c r="C7" s="158"/>
      <c r="D7" s="159"/>
      <c r="E7" s="158"/>
      <c r="F7" s="158"/>
    </row>
    <row r="8" spans="1:8" s="168" customFormat="1" ht="15.75" x14ac:dyDescent="0.25">
      <c r="A8" s="167"/>
      <c r="B8" s="166"/>
      <c r="C8" s="243" t="s">
        <v>111</v>
      </c>
      <c r="D8" s="246" t="s">
        <v>112</v>
      </c>
      <c r="E8" s="246" t="s">
        <v>140</v>
      </c>
      <c r="F8" s="246" t="s">
        <v>182</v>
      </c>
    </row>
    <row r="9" spans="1:8" s="168" customFormat="1" ht="15.75" customHeight="1" x14ac:dyDescent="0.25">
      <c r="A9" s="167"/>
      <c r="B9" s="166"/>
      <c r="C9" s="244"/>
      <c r="D9" s="247"/>
      <c r="E9" s="247"/>
      <c r="F9" s="247"/>
    </row>
    <row r="10" spans="1:8" s="168" customFormat="1" ht="16.5" thickBot="1" x14ac:dyDescent="0.3">
      <c r="A10" s="167"/>
      <c r="B10" s="169"/>
      <c r="C10" s="245"/>
      <c r="D10" s="248"/>
      <c r="E10" s="248"/>
      <c r="F10" s="248"/>
    </row>
    <row r="11" spans="1:8" s="173" customFormat="1" ht="21" customHeight="1" x14ac:dyDescent="0.25">
      <c r="A11" s="170"/>
      <c r="B11" s="171"/>
      <c r="C11" s="160" t="s">
        <v>183</v>
      </c>
      <c r="D11" s="161">
        <v>1588</v>
      </c>
      <c r="E11" s="172">
        <v>-4562448</v>
      </c>
      <c r="F11" s="160" t="s">
        <v>184</v>
      </c>
      <c r="H11" s="174"/>
    </row>
    <row r="12" spans="1:8" s="173" customFormat="1" ht="27" customHeight="1" x14ac:dyDescent="0.25">
      <c r="B12" s="171"/>
      <c r="C12" s="160" t="s">
        <v>185</v>
      </c>
      <c r="D12" s="162">
        <v>1589</v>
      </c>
      <c r="E12" s="172">
        <v>-3699531</v>
      </c>
      <c r="F12" s="178" t="s">
        <v>186</v>
      </c>
      <c r="H12" s="174"/>
    </row>
    <row r="13" spans="1:8" s="173" customFormat="1" ht="15.75" x14ac:dyDescent="0.25">
      <c r="B13" s="171"/>
      <c r="C13" s="160"/>
      <c r="D13" s="162"/>
      <c r="E13" s="172"/>
      <c r="F13" s="160"/>
      <c r="H13" s="174"/>
    </row>
    <row r="14" spans="1:8" s="175" customFormat="1" x14ac:dyDescent="0.25">
      <c r="B14" s="171"/>
      <c r="C14" s="160"/>
      <c r="D14" s="157"/>
      <c r="E14" s="172"/>
      <c r="F14" s="160"/>
    </row>
    <row r="15" spans="1:8" s="168" customFormat="1" ht="15.75" x14ac:dyDescent="0.25">
      <c r="B15" s="166"/>
      <c r="C15" s="160"/>
      <c r="D15" s="162"/>
      <c r="E15" s="160"/>
      <c r="F15" s="160"/>
    </row>
    <row r="16" spans="1:8" s="168" customFormat="1" ht="15.75" x14ac:dyDescent="0.25">
      <c r="B16" s="166"/>
      <c r="C16" s="160"/>
      <c r="D16" s="162"/>
      <c r="E16" s="160"/>
      <c r="F16" s="160"/>
    </row>
    <row r="17" spans="2:6" s="168" customFormat="1" ht="16.5" thickBot="1" x14ac:dyDescent="0.3">
      <c r="B17" s="166"/>
      <c r="C17" s="163"/>
      <c r="D17" s="164"/>
      <c r="E17" s="163"/>
      <c r="F17" s="163"/>
    </row>
    <row r="18" spans="2:6" s="168" customFormat="1" ht="15.75" x14ac:dyDescent="0.25">
      <c r="B18" s="166"/>
      <c r="C18" s="166"/>
      <c r="D18" s="166"/>
      <c r="E18" s="166"/>
      <c r="F18" s="166"/>
    </row>
    <row r="19" spans="2:6" x14ac:dyDescent="0.25">
      <c r="B19" s="166"/>
      <c r="C19" s="166"/>
      <c r="D19" s="166"/>
      <c r="E19" s="166"/>
      <c r="F19" s="166"/>
    </row>
    <row r="20" spans="2:6" x14ac:dyDescent="0.25">
      <c r="B20" s="166"/>
      <c r="C20" s="166"/>
      <c r="D20" s="166"/>
      <c r="E20" s="166"/>
      <c r="F20" s="176"/>
    </row>
    <row r="21" spans="2:6" x14ac:dyDescent="0.25">
      <c r="B21" s="166"/>
      <c r="C21" s="166"/>
      <c r="D21" s="166"/>
      <c r="E21" s="166"/>
      <c r="F21" s="176"/>
    </row>
    <row r="22" spans="2:6" x14ac:dyDescent="0.25">
      <c r="B22" s="166"/>
      <c r="C22" s="166"/>
      <c r="D22" s="166"/>
      <c r="E22" s="166"/>
      <c r="F22" s="176"/>
    </row>
    <row r="23" spans="2:6" x14ac:dyDescent="0.25">
      <c r="F23" s="177"/>
    </row>
    <row r="24" spans="2:6" x14ac:dyDescent="0.25">
      <c r="F24" s="177"/>
    </row>
    <row r="25" spans="2:6" x14ac:dyDescent="0.25">
      <c r="F25" s="177"/>
    </row>
    <row r="26" spans="2:6" x14ac:dyDescent="0.25">
      <c r="F26" s="177"/>
    </row>
    <row r="27" spans="2:6" x14ac:dyDescent="0.25">
      <c r="F27" s="177"/>
    </row>
    <row r="28" spans="2:6" x14ac:dyDescent="0.25">
      <c r="F28" s="177"/>
    </row>
    <row r="29" spans="2:6" x14ac:dyDescent="0.25">
      <c r="F29" s="177"/>
    </row>
    <row r="30" spans="2:6" x14ac:dyDescent="0.25">
      <c r="F30" s="177"/>
    </row>
    <row r="31" spans="2:6" x14ac:dyDescent="0.25">
      <c r="F31" s="177"/>
    </row>
    <row r="32" spans="2:6" x14ac:dyDescent="0.25">
      <c r="F32" s="177"/>
    </row>
    <row r="33" spans="6:6" x14ac:dyDescent="0.25">
      <c r="F33" s="177"/>
    </row>
  </sheetData>
  <mergeCells count="5">
    <mergeCell ref="C8:C10"/>
    <mergeCell ref="D8:D10"/>
    <mergeCell ref="E8:E10"/>
    <mergeCell ref="F8:F10"/>
    <mergeCell ref="B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a5fc4a96b4eb90fe673876b940f0f69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564a9304ae6be2a2beb8ae3e1087b808"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fault="0" ma:description="Does this IR match one that receiving in another proceeding" ma:format="Dropdown" ma:internalName="MatchingI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BEN-SHLOMO Oren</RAContact>
    <Allmapsinthefolder xmlns="7e651a3a-8d05-4ee0-9344-b668032e30e0">false</Allmapsinthefolder>
    <RRA xmlns="7e651a3a-8d05-4ee0-9344-b668032e30e0" xsi:nil="true"/>
    <Issue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2024-08-30T04:00:00+00:00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Donna.Wallis@HydroOne.com</DisplayName>
        <AccountId>104</AccountId>
        <AccountType/>
      </UserInfo>
    </Witness>
    <Docket xmlns="7e651a3a-8d05-4ee0-9344-b668032e30e0" xsi:nil="true"/>
    <Witness_x0020_Approved xmlns="7e651a3a-8d05-4ee0-9344-b668032e30e0">false</Witness_x0020_Approve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RegLead xmlns="7e651a3a-8d05-4ee0-9344-b668032e30e0">
      <UserInfo>
        <DisplayName/>
        <AccountId xsi:nil="true"/>
        <AccountType/>
      </UserInfo>
    </RegLead>
    <MDReview xmlns="7e651a3a-8d05-4ee0-9344-b668032e30e0">false</MDReview>
    <MatchingIR xmlns="7e651a3a-8d05-4ee0-9344-b668032e30e0">false</MatchingIR>
  </documentManagement>
</p:properties>
</file>

<file path=customXml/itemProps1.xml><?xml version="1.0" encoding="utf-8"?>
<ds:datastoreItem xmlns:ds="http://schemas.openxmlformats.org/officeDocument/2006/customXml" ds:itemID="{9B92D0A8-E6DA-4F4D-9283-5A704F644EA1}">
  <ds:schemaRefs>
    <ds:schemaRef ds:uri="http://schemas.microsoft.com/sharepoint/v3/contenttype/forms"/>
  </ds:schemaRefs>
</ds:datastoreItem>
</file>

<file path=customXml/itemProps2.xml><?xml version="1.0" encoding="utf-8"?>
<ds:datastoreItem xmlns:ds="http://schemas.openxmlformats.org/officeDocument/2006/customXml" ds:itemID="{1247666B-7CB4-4707-8249-968DE1A35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CF35F1-446C-4139-80F9-6456D857DA64}">
  <ds:schemaRefs>
    <ds:schemaRef ds:uri="http://purl.org/dc/dcmitype/"/>
    <ds:schemaRef ds:uri="http://purl.org/dc/terms/"/>
    <ds:schemaRef ds:uri="7e651a3a-8d05-4ee0-9344-b668032e30e0"/>
    <ds:schemaRef ds:uri="1f5e108a-442b-424d-88d6-fdac133e65d6"/>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Information Sheet</vt:lpstr>
      <vt:lpstr>2. Continuity Schedule</vt:lpstr>
      <vt:lpstr>3. Appendix 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KARAM Kareen</dc:creator>
  <cp:keywords/>
  <dc:description/>
  <cp:lastModifiedBy>LEE Julie(Qiu Ling)</cp:lastModifiedBy>
  <cp:revision/>
  <cp:lastPrinted>2024-08-30T06:21:38Z</cp:lastPrinted>
  <dcterms:created xsi:type="dcterms:W3CDTF">2024-08-01T17:40:29Z</dcterms:created>
  <dcterms:modified xsi:type="dcterms:W3CDTF">2024-08-30T06:21:45Z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