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8_{D8814A3A-A1FB-4DDD-B620-7791E3447721}" xr6:coauthVersionLast="47" xr6:coauthVersionMax="47" xr10:uidLastSave="{00000000-0000-0000-0000-000000000000}"/>
  <bookViews>
    <workbookView xWindow="-110" yWindow="-110" windowWidth="19420" windowHeight="10420" activeTab="2" xr2:uid="{290E654B-02A1-4DD5-83DB-BDF8D3C2FA1B}"/>
  </bookViews>
  <sheets>
    <sheet name="Figure 28" sheetId="4" r:id="rId1"/>
    <sheet name="Figure 29" sheetId="3" r:id="rId2"/>
    <sheet name="Figure 30" sheetId="6" r:id="rId3"/>
  </sheets>
  <externalReferences>
    <externalReference r:id="rId4"/>
  </externalReferences>
  <definedNames>
    <definedName name="AuthEquityRatio">'[1]U.S._Rate_Cases'!$X$6:$X$10000</definedName>
    <definedName name="AuthROE">'[1]U.S._Rate_Cases'!$W$6:$W$10000</definedName>
    <definedName name="Average_GasAuthEquityRatio">'[1]U.S._Rate_Cases'!$H$6:$H$26</definedName>
    <definedName name="Average_GasAuthROE">'[1]U.S._Rate_Cases'!$D$6:$D$26</definedName>
    <definedName name="C29530Y_Values">'[1]Interest Rates'!$N$31:$N$10004</definedName>
    <definedName name="C29530Y_Years">'[1]Interest Rates'!$M$31:$M$10004</definedName>
    <definedName name="Companies">[1]Companies!$A$2:$A$46</definedName>
    <definedName name="FMSTBYLT_Values">'[1]Interest Rates'!$B$31:$B$10004</definedName>
    <definedName name="FMSTBYLT_Years">'[1]Interest Rates'!$A$31:$A$10004</definedName>
    <definedName name="H15T30Y_Values">'[1]Interest Rates'!$F$31:$F$10004</definedName>
    <definedName name="H15T30Y_Years">'[1]Interest Rates'!$E$31:$E$10004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dian_GasAuthEquityRatio">'[1]U.S._Rate_Cases'!$I$6:$I$26</definedName>
    <definedName name="Median_GasAuthROE">'[1]U.S._Rate_Cases'!$E$6:$E$26</definedName>
    <definedName name="MOODUA_Values">'[1]Interest Rates'!$R$31:$R$10004</definedName>
    <definedName name="MOODUA_Years">'[1]Interest Rates'!$Q$31:$Q$10004</definedName>
    <definedName name="Provinces">[1]Provinces!$A$1:$A$11</definedName>
    <definedName name="RateCaseDate">'[1]U.S._Rate_Cases'!$V$6:$V$10000</definedName>
    <definedName name="RateCaseYear">'[1]U.S._Rate_Cases'!$A$6:$A$26</definedName>
    <definedName name="Service">'[1]U.S._Rate_Cases'!$U$6:$U$10000</definedName>
    <definedName name="Services">[1]Services!$A$1:$A$5</definedName>
    <definedName name="Ult_Parents">[1]Companies!$C$2:$C$46</definedName>
    <definedName name="USGG30YR_Values">'[1]Interest Rates'!$J$31:$J$10004</definedName>
    <definedName name="USGG30YR_Years">'[1]Interest Rates'!$I$31:$I$10004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6" l="1"/>
  <c r="H24" i="6"/>
  <c r="H25" i="6" s="1"/>
  <c r="G24" i="6"/>
  <c r="G25" i="6" s="1"/>
  <c r="F24" i="6"/>
  <c r="E24" i="6"/>
  <c r="E25" i="6" s="1"/>
  <c r="D24" i="6"/>
  <c r="D25" i="6" s="1"/>
  <c r="B24" i="6"/>
  <c r="B25" i="6" s="1"/>
  <c r="H23" i="6"/>
  <c r="G23" i="6"/>
  <c r="F23" i="6"/>
  <c r="E23" i="6"/>
  <c r="D23" i="6"/>
  <c r="B23" i="6"/>
  <c r="F21" i="3" l="1"/>
  <c r="E21" i="3"/>
  <c r="D21" i="3"/>
  <c r="C21" i="3"/>
  <c r="F21" i="4"/>
  <c r="E21" i="4"/>
  <c r="D21" i="4"/>
  <c r="C21" i="4"/>
</calcChain>
</file>

<file path=xl/sharedStrings.xml><?xml version="1.0" encoding="utf-8"?>
<sst xmlns="http://schemas.openxmlformats.org/spreadsheetml/2006/main" count="29" uniqueCount="21">
  <si>
    <t>OEB Formula</t>
  </si>
  <si>
    <t>Canada Electric IOU</t>
  </si>
  <si>
    <t>US Electric Average</t>
  </si>
  <si>
    <t>Canadian 30-Year Bond Yield</t>
  </si>
  <si>
    <t>2024 YTD</t>
  </si>
  <si>
    <t>Avg</t>
  </si>
  <si>
    <t>YTD as of June 30, 2024</t>
  </si>
  <si>
    <t xml:space="preserve"> </t>
  </si>
  <si>
    <t>Canada Gas IOU</t>
  </si>
  <si>
    <t>US Gas Average</t>
  </si>
  <si>
    <t>OEB Formula Parameters</t>
  </si>
  <si>
    <t>Formula ROE</t>
  </si>
  <si>
    <t xml:space="preserve">LT Debt </t>
  </si>
  <si>
    <t>ST Debt</t>
  </si>
  <si>
    <t>10 yr forecast</t>
  </si>
  <si>
    <t>10/30 spread</t>
  </si>
  <si>
    <t>Util spread</t>
  </si>
  <si>
    <t>Base</t>
  </si>
  <si>
    <t>Average</t>
  </si>
  <si>
    <t>STDEV</t>
  </si>
  <si>
    <t>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</si>
</sst>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2" fontId="2" fillId="0" borderId="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1"/>
    <xf numFmtId="0" fontId="1" fillId="0" borderId="2" xfId="1" applyBorder="1" applyAlignment="1">
      <alignment horizontal="center" wrapText="1"/>
    </xf>
    <xf numFmtId="0" fontId="1" fillId="0" borderId="2" xfId="1" applyBorder="1"/>
    <xf numFmtId="0" fontId="1" fillId="0" borderId="2" xfId="1" applyBorder="1" applyAlignment="1">
      <alignment horizontal="center"/>
    </xf>
    <xf numFmtId="10" fontId="1" fillId="0" borderId="0" xfId="1" applyNumberFormat="1"/>
    <xf numFmtId="164" fontId="1" fillId="0" borderId="0" xfId="1" applyNumberFormat="1"/>
    <xf numFmtId="10" fontId="0" fillId="0" borderId="0" xfId="2" applyNumberFormat="1" applyFont="1" applyFill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10" fontId="0" fillId="0" borderId="0" xfId="2" applyNumberFormat="1" applyFont="1" applyBorder="1"/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1ACD2D5A-D3AD-4644-82C0-CAC408366D62}"/>
    <cellStyle name="Percent 2" xfId="2" xr:uid="{5E3E343A-D116-4B3A-8B8B-AAB581DA78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 Authorized ROE </a:t>
            </a:r>
            <a:r>
              <a:rPr lang="en-US" baseline="0"/>
              <a:t>&amp; Bond Yields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'Figure 28'!$F$3</c:f>
              <c:strCache>
                <c:ptCount val="1"/>
                <c:pt idx="0">
                  <c:v>Canadian 30-Year Bond Yield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28'!$B$4:$B$19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YTD</c:v>
                </c:pt>
              </c:strCache>
            </c:strRef>
          </c:cat>
          <c:val>
            <c:numRef>
              <c:f>'Figure 28'!$F$4:$F$19</c:f>
              <c:numCache>
                <c:formatCode>0.00</c:formatCode>
                <c:ptCount val="16"/>
                <c:pt idx="0">
                  <c:v>3.8503754789272042</c:v>
                </c:pt>
                <c:pt idx="1">
                  <c:v>3.7668314176245206</c:v>
                </c:pt>
                <c:pt idx="2">
                  <c:v>3.2884517374517377</c:v>
                </c:pt>
                <c:pt idx="3">
                  <c:v>2.4495019157088107</c:v>
                </c:pt>
                <c:pt idx="4">
                  <c:v>2.8311992337164753</c:v>
                </c:pt>
                <c:pt idx="5">
                  <c:v>2.7723793103448293</c:v>
                </c:pt>
                <c:pt idx="6">
                  <c:v>2.1934750957854412</c:v>
                </c:pt>
                <c:pt idx="7">
                  <c:v>1.9271915708812262</c:v>
                </c:pt>
                <c:pt idx="8">
                  <c:v>2.2802884615384609</c:v>
                </c:pt>
                <c:pt idx="9">
                  <c:v>2.3591149425287359</c:v>
                </c:pt>
                <c:pt idx="10">
                  <c:v>1.8038314176245209</c:v>
                </c:pt>
                <c:pt idx="11">
                  <c:v>1.2173091603053432</c:v>
                </c:pt>
                <c:pt idx="12">
                  <c:v>1.8529616858237536</c:v>
                </c:pt>
                <c:pt idx="13">
                  <c:v>2.8153243243243256</c:v>
                </c:pt>
                <c:pt idx="14">
                  <c:v>3.3</c:v>
                </c:pt>
                <c:pt idx="15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62-413C-8AA5-F50FB4B70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793088"/>
        <c:axId val="1070236800"/>
      </c:barChart>
      <c:lineChart>
        <c:grouping val="standard"/>
        <c:varyColors val="0"/>
        <c:ser>
          <c:idx val="3"/>
          <c:order val="3"/>
          <c:tx>
            <c:strRef>
              <c:f>'Figure 28'!$E$3</c:f>
              <c:strCache>
                <c:ptCount val="1"/>
                <c:pt idx="0">
                  <c:v>US Electric 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28'!$B$4:$B$19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YTD</c:v>
                </c:pt>
              </c:strCache>
            </c:strRef>
          </c:cat>
          <c:val>
            <c:numRef>
              <c:f>'Figure 28'!$E$4:$E$19</c:f>
              <c:numCache>
                <c:formatCode>0.00</c:formatCode>
                <c:ptCount val="16"/>
                <c:pt idx="0">
                  <c:v>10.52</c:v>
                </c:pt>
                <c:pt idx="1">
                  <c:v>10.37</c:v>
                </c:pt>
                <c:pt idx="2">
                  <c:v>10.29</c:v>
                </c:pt>
                <c:pt idx="3">
                  <c:v>10.17</c:v>
                </c:pt>
                <c:pt idx="4">
                  <c:v>10.029999999999999</c:v>
                </c:pt>
                <c:pt idx="5">
                  <c:v>9.91</c:v>
                </c:pt>
                <c:pt idx="6">
                  <c:v>9.84</c:v>
                </c:pt>
                <c:pt idx="7">
                  <c:v>9.77</c:v>
                </c:pt>
                <c:pt idx="8">
                  <c:v>9.74</c:v>
                </c:pt>
                <c:pt idx="9">
                  <c:v>9.6</c:v>
                </c:pt>
                <c:pt idx="10">
                  <c:v>9.66</c:v>
                </c:pt>
                <c:pt idx="11">
                  <c:v>9.44</c:v>
                </c:pt>
                <c:pt idx="12">
                  <c:v>9.3800000000000008</c:v>
                </c:pt>
                <c:pt idx="13">
                  <c:v>9.5399999999999991</c:v>
                </c:pt>
                <c:pt idx="14">
                  <c:v>9.5500000000000007</c:v>
                </c:pt>
                <c:pt idx="15">
                  <c:v>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62-413C-8AA5-F50FB4B70A1B}"/>
            </c:ext>
          </c:extLst>
        </c:ser>
        <c:ser>
          <c:idx val="2"/>
          <c:order val="2"/>
          <c:tx>
            <c:strRef>
              <c:f>'Figure 28'!$C$3</c:f>
              <c:strCache>
                <c:ptCount val="1"/>
                <c:pt idx="0">
                  <c:v>OEB Formula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28'!$B$4:$B$19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YTD</c:v>
                </c:pt>
              </c:strCache>
            </c:strRef>
          </c:cat>
          <c:val>
            <c:numRef>
              <c:f>'Figure 28'!$C$4:$C$19</c:f>
              <c:numCache>
                <c:formatCode>0.00</c:formatCode>
                <c:ptCount val="16"/>
                <c:pt idx="0">
                  <c:v>8.01</c:v>
                </c:pt>
                <c:pt idx="1">
                  <c:v>9.85</c:v>
                </c:pt>
                <c:pt idx="2">
                  <c:v>9.66</c:v>
                </c:pt>
                <c:pt idx="3">
                  <c:v>9.42</c:v>
                </c:pt>
                <c:pt idx="4">
                  <c:v>8.93</c:v>
                </c:pt>
                <c:pt idx="5">
                  <c:v>9.36</c:v>
                </c:pt>
                <c:pt idx="6">
                  <c:v>9.3000000000000007</c:v>
                </c:pt>
                <c:pt idx="7">
                  <c:v>9.19</c:v>
                </c:pt>
                <c:pt idx="8">
                  <c:v>8.7799999999999994</c:v>
                </c:pt>
                <c:pt idx="9">
                  <c:v>9</c:v>
                </c:pt>
                <c:pt idx="10">
                  <c:v>8.98</c:v>
                </c:pt>
                <c:pt idx="11">
                  <c:v>8.52</c:v>
                </c:pt>
                <c:pt idx="12">
                  <c:v>8.34</c:v>
                </c:pt>
                <c:pt idx="13">
                  <c:v>8.66</c:v>
                </c:pt>
                <c:pt idx="14">
                  <c:v>9.36</c:v>
                </c:pt>
                <c:pt idx="15">
                  <c:v>9.2100000000000009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62-413C-8AA5-F50FB4B70A1B}"/>
            </c:ext>
          </c:extLst>
        </c:ser>
        <c:ser>
          <c:idx val="5"/>
          <c:order val="5"/>
          <c:tx>
            <c:strRef>
              <c:f>'Figure 28'!$D$3</c:f>
              <c:strCache>
                <c:ptCount val="1"/>
                <c:pt idx="0">
                  <c:v>Canada Electric IOU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'Figure 28'!$B$4:$B$19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YTD</c:v>
                </c:pt>
              </c:strCache>
            </c:strRef>
          </c:cat>
          <c:val>
            <c:numRef>
              <c:f>'Figure 28'!$D$4:$D$19</c:f>
              <c:numCache>
                <c:formatCode>0.00</c:formatCode>
                <c:ptCount val="16"/>
                <c:pt idx="0">
                  <c:v>9.18</c:v>
                </c:pt>
                <c:pt idx="1">
                  <c:v>9.4</c:v>
                </c:pt>
                <c:pt idx="2">
                  <c:v>9.23</c:v>
                </c:pt>
                <c:pt idx="3">
                  <c:v>9.2799999999999994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8.86</c:v>
                </c:pt>
                <c:pt idx="8">
                  <c:v>8.9</c:v>
                </c:pt>
                <c:pt idx="9">
                  <c:v>8.9</c:v>
                </c:pt>
                <c:pt idx="10">
                  <c:v>8.9</c:v>
                </c:pt>
                <c:pt idx="11">
                  <c:v>8.9</c:v>
                </c:pt>
                <c:pt idx="12">
                  <c:v>8.9</c:v>
                </c:pt>
                <c:pt idx="13">
                  <c:v>8.9</c:v>
                </c:pt>
                <c:pt idx="14">
                  <c:v>8.9</c:v>
                </c:pt>
                <c:pt idx="15">
                  <c:v>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62-413C-8AA5-F50FB4B70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32624"/>
        <c:axId val="1088335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'[2]OEB formula'!#REF!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'Figure 28'!$B$4:$B$19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 YTD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'[2]OEB formula'!#REF!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862-413C-8AA5-F50FB4B70A1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'[2]OEB formula'!#REF!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28'!$B$4:$B$19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 YTD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'[2]OEB formula'!#REF!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862-413C-8AA5-F50FB4B70A1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'[3]OEB formula - electric'!#REF!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28'!$B$4:$B$19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 YTD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'[3]OEB formula - electric'!#REF!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862-413C-8AA5-F50FB4B70A1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'[3]OEB formula - electric'!#REF!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28'!$B$4:$B$19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 YTD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'[3]OEB formula - electric'!#REF!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862-413C-8AA5-F50FB4B70A1B}"/>
                  </c:ext>
                </c:extLst>
              </c15:ser>
            </c15:filteredLineSeries>
          </c:ext>
        </c:extLst>
      </c:lineChart>
      <c:catAx>
        <c:axId val="98943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335984"/>
        <c:crosses val="autoZero"/>
        <c:auto val="1"/>
        <c:lblAlgn val="ctr"/>
        <c:lblOffset val="100"/>
        <c:noMultiLvlLbl val="0"/>
      </c:catAx>
      <c:valAx>
        <c:axId val="1088335984"/>
        <c:scaling>
          <c:orientation val="minMax"/>
          <c:max val="11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ROE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432624"/>
        <c:crosses val="autoZero"/>
        <c:crossBetween val="between"/>
        <c:majorUnit val="0.5"/>
      </c:valAx>
      <c:valAx>
        <c:axId val="1070236800"/>
        <c:scaling>
          <c:orientation val="minMax"/>
          <c:max val="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Bond Yield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793088"/>
        <c:crosses val="max"/>
        <c:crossBetween val="between"/>
      </c:valAx>
      <c:catAx>
        <c:axId val="1315793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0236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Authorized ROE</a:t>
            </a:r>
            <a:r>
              <a:rPr lang="en-US" baseline="0"/>
              <a:t> &amp; Bond Yields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'Figure 29'!$F$3</c:f>
              <c:strCache>
                <c:ptCount val="1"/>
                <c:pt idx="0">
                  <c:v>Canadian 30-Year Bond Yield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29'!$B$4:$B$19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YTD</c:v>
                </c:pt>
              </c:strCache>
            </c:strRef>
          </c:cat>
          <c:val>
            <c:numRef>
              <c:f>'Figure 29'!$F$4:$F$19</c:f>
              <c:numCache>
                <c:formatCode>0.00</c:formatCode>
                <c:ptCount val="16"/>
                <c:pt idx="0">
                  <c:v>3.8503754789272042</c:v>
                </c:pt>
                <c:pt idx="1">
                  <c:v>3.7668314176245206</c:v>
                </c:pt>
                <c:pt idx="2">
                  <c:v>3.2884517374517377</c:v>
                </c:pt>
                <c:pt idx="3">
                  <c:v>2.4495019157088107</c:v>
                </c:pt>
                <c:pt idx="4">
                  <c:v>2.8311992337164753</c:v>
                </c:pt>
                <c:pt idx="5">
                  <c:v>2.7723793103448293</c:v>
                </c:pt>
                <c:pt idx="6">
                  <c:v>2.1934750957854412</c:v>
                </c:pt>
                <c:pt idx="7">
                  <c:v>1.9271915708812262</c:v>
                </c:pt>
                <c:pt idx="8">
                  <c:v>2.2802884615384609</c:v>
                </c:pt>
                <c:pt idx="9">
                  <c:v>2.3591149425287359</c:v>
                </c:pt>
                <c:pt idx="10">
                  <c:v>1.8038314176245209</c:v>
                </c:pt>
                <c:pt idx="11">
                  <c:v>1.2173091603053432</c:v>
                </c:pt>
                <c:pt idx="12">
                  <c:v>1.8529616858237536</c:v>
                </c:pt>
                <c:pt idx="13">
                  <c:v>2.8153243243243256</c:v>
                </c:pt>
                <c:pt idx="14">
                  <c:v>3.3</c:v>
                </c:pt>
                <c:pt idx="15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09-4204-BCD6-B7DC6F87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628528"/>
        <c:axId val="630630928"/>
      </c:barChart>
      <c:lineChart>
        <c:grouping val="standard"/>
        <c:varyColors val="0"/>
        <c:ser>
          <c:idx val="4"/>
          <c:order val="4"/>
          <c:tx>
            <c:strRef>
              <c:f>'Figure 29'!$E$3</c:f>
              <c:strCache>
                <c:ptCount val="1"/>
                <c:pt idx="0">
                  <c:v>US Gas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'Figure 29'!$B$4:$B$19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YTD</c:v>
                </c:pt>
              </c:strCache>
            </c:strRef>
          </c:cat>
          <c:val>
            <c:numRef>
              <c:f>'Figure 29'!$E$4:$E$19</c:f>
              <c:numCache>
                <c:formatCode>0.00</c:formatCode>
                <c:ptCount val="16"/>
                <c:pt idx="0">
                  <c:v>10.220000000000001</c:v>
                </c:pt>
                <c:pt idx="1">
                  <c:v>10.15</c:v>
                </c:pt>
                <c:pt idx="2">
                  <c:v>9.92</c:v>
                </c:pt>
                <c:pt idx="3">
                  <c:v>9.94</c:v>
                </c:pt>
                <c:pt idx="4">
                  <c:v>9.68</c:v>
                </c:pt>
                <c:pt idx="5">
                  <c:v>9.7799999999999994</c:v>
                </c:pt>
                <c:pt idx="6">
                  <c:v>9.6</c:v>
                </c:pt>
                <c:pt idx="7">
                  <c:v>9.5399999999999991</c:v>
                </c:pt>
                <c:pt idx="8">
                  <c:v>9.7200000000000006</c:v>
                </c:pt>
                <c:pt idx="9">
                  <c:v>9.59</c:v>
                </c:pt>
                <c:pt idx="10">
                  <c:v>9.7200000000000006</c:v>
                </c:pt>
                <c:pt idx="11">
                  <c:v>9.4700000000000006</c:v>
                </c:pt>
                <c:pt idx="12">
                  <c:v>9.56</c:v>
                </c:pt>
                <c:pt idx="13">
                  <c:v>9.5299999999999994</c:v>
                </c:pt>
                <c:pt idx="14">
                  <c:v>9.6199999999999992</c:v>
                </c:pt>
                <c:pt idx="15">
                  <c:v>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09-4204-BCD6-B7DC6F871CEC}"/>
            </c:ext>
          </c:extLst>
        </c:ser>
        <c:ser>
          <c:idx val="2"/>
          <c:order val="2"/>
          <c:tx>
            <c:strRef>
              <c:f>'Figure 29'!$C$3</c:f>
              <c:strCache>
                <c:ptCount val="1"/>
                <c:pt idx="0">
                  <c:v>OEB Formula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29'!$B$4:$B$19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YTD</c:v>
                </c:pt>
              </c:strCache>
            </c:strRef>
          </c:cat>
          <c:val>
            <c:numRef>
              <c:f>'Figure 29'!$C$4:$C$19</c:f>
              <c:numCache>
                <c:formatCode>0.00</c:formatCode>
                <c:ptCount val="16"/>
                <c:pt idx="0">
                  <c:v>8.01</c:v>
                </c:pt>
                <c:pt idx="1">
                  <c:v>9.85</c:v>
                </c:pt>
                <c:pt idx="2">
                  <c:v>9.66</c:v>
                </c:pt>
                <c:pt idx="3">
                  <c:v>9.42</c:v>
                </c:pt>
                <c:pt idx="4">
                  <c:v>8.93</c:v>
                </c:pt>
                <c:pt idx="5">
                  <c:v>9.36</c:v>
                </c:pt>
                <c:pt idx="6">
                  <c:v>9.3000000000000007</c:v>
                </c:pt>
                <c:pt idx="7">
                  <c:v>9.19</c:v>
                </c:pt>
                <c:pt idx="8">
                  <c:v>8.7799999999999994</c:v>
                </c:pt>
                <c:pt idx="9">
                  <c:v>9</c:v>
                </c:pt>
                <c:pt idx="10">
                  <c:v>8.98</c:v>
                </c:pt>
                <c:pt idx="11">
                  <c:v>8.52</c:v>
                </c:pt>
                <c:pt idx="12">
                  <c:v>8.34</c:v>
                </c:pt>
                <c:pt idx="13">
                  <c:v>8.66</c:v>
                </c:pt>
                <c:pt idx="14">
                  <c:v>9.36</c:v>
                </c:pt>
                <c:pt idx="15">
                  <c:v>9.2100000000000009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09-4204-BCD6-B7DC6F871CEC}"/>
            </c:ext>
          </c:extLst>
        </c:ser>
        <c:ser>
          <c:idx val="6"/>
          <c:order val="6"/>
          <c:tx>
            <c:strRef>
              <c:f>'Figure 29'!$D$3</c:f>
              <c:strCache>
                <c:ptCount val="1"/>
                <c:pt idx="0">
                  <c:v>Canada Gas IOU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'Figure 29'!$B$4:$B$19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YTD</c:v>
                </c:pt>
              </c:strCache>
            </c:strRef>
          </c:cat>
          <c:val>
            <c:numRef>
              <c:f>'Figure 29'!$D$4:$D$19</c:f>
              <c:numCache>
                <c:formatCode>0.00</c:formatCode>
                <c:ptCount val="16"/>
                <c:pt idx="0">
                  <c:v>8.92</c:v>
                </c:pt>
                <c:pt idx="1">
                  <c:v>9.23</c:v>
                </c:pt>
                <c:pt idx="2">
                  <c:v>9.11</c:v>
                </c:pt>
                <c:pt idx="3">
                  <c:v>9.0500000000000007</c:v>
                </c:pt>
                <c:pt idx="4">
                  <c:v>8.65</c:v>
                </c:pt>
                <c:pt idx="5">
                  <c:v>8.65</c:v>
                </c:pt>
                <c:pt idx="6">
                  <c:v>8.65</c:v>
                </c:pt>
                <c:pt idx="7">
                  <c:v>8.65</c:v>
                </c:pt>
                <c:pt idx="8">
                  <c:v>8.7200000000000006</c:v>
                </c:pt>
                <c:pt idx="9">
                  <c:v>8.7200000000000006</c:v>
                </c:pt>
                <c:pt idx="10">
                  <c:v>8.7200000000000006</c:v>
                </c:pt>
                <c:pt idx="11">
                  <c:v>8.7200000000000006</c:v>
                </c:pt>
                <c:pt idx="12">
                  <c:v>8.7200000000000006</c:v>
                </c:pt>
                <c:pt idx="13">
                  <c:v>8.7200000000000006</c:v>
                </c:pt>
                <c:pt idx="14">
                  <c:v>8.7200000000000006</c:v>
                </c:pt>
                <c:pt idx="15">
                  <c:v>9.2799999999999994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09-4204-BCD6-B7DC6F87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32624"/>
        <c:axId val="1088335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'[4]OEB formula - gas'!#REF!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'Figure 29'!$B$4:$B$19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 YTD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'[4]OEB formula - gas'!#REF!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C09-4204-BCD6-B7DC6F871CE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'[4]OEB formula - gas'!#REF!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29'!$B$4:$B$19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 YTD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'[4]OEB formula - gas'!#REF!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C09-4204-BCD6-B7DC6F871CE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'[4]OEB formula - gas'!#REF!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29'!$B$4:$B$19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 YTD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'[4]OEB formula - gas'!#REF!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C09-4204-BCD6-B7DC6F871CE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'[4]OEB formula - gas'!#REF!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29'!$B$4:$B$19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  <c:pt idx="15">
                        <c:v>2024 YTD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'[4]OEB formula - gas'!#REF!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C09-4204-BCD6-B7DC6F871CEC}"/>
                  </c:ext>
                </c:extLst>
              </c15:ser>
            </c15:filteredLineSeries>
          </c:ext>
        </c:extLst>
      </c:lineChart>
      <c:catAx>
        <c:axId val="98943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335984"/>
        <c:crosses val="autoZero"/>
        <c:auto val="1"/>
        <c:lblAlgn val="ctr"/>
        <c:lblOffset val="100"/>
        <c:noMultiLvlLbl val="0"/>
      </c:catAx>
      <c:valAx>
        <c:axId val="1088335984"/>
        <c:scaling>
          <c:orientation val="minMax"/>
          <c:max val="10.5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ROE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432624"/>
        <c:crosses val="autoZero"/>
        <c:crossBetween val="between"/>
        <c:majorUnit val="0.5"/>
      </c:valAx>
      <c:valAx>
        <c:axId val="630630928"/>
        <c:scaling>
          <c:orientation val="minMax"/>
          <c:max val="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Bond Yield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628528"/>
        <c:crosses val="max"/>
        <c:crossBetween val="between"/>
      </c:valAx>
      <c:catAx>
        <c:axId val="63062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630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352424</xdr:colOff>
      <xdr:row>1</xdr:row>
      <xdr:rowOff>19050</xdr:rowOff>
    </xdr:from>
    <xdr:to>
      <xdr:col>18</xdr:col>
      <xdr:colOff>36195</xdr:colOff>
      <xdr:row>20</xdr:row>
      <xdr:rowOff>156210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42A68D4B-F804-4514-AA3A-FD9ACA571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</xdr:row>
      <xdr:rowOff>19050</xdr:rowOff>
    </xdr:from>
    <xdr:to>
      <xdr:col>18</xdr:col>
      <xdr:colOff>156210</xdr:colOff>
      <xdr:row>20</xdr:row>
      <xdr:rowOff>129540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271DED71-0FF0-4175-A16D-7C49122FC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ontarioenergyboard.sharepoint.com/sites/OEBRegulatory-ConfidentialDocuments/Shared%20Documents/EXTERNAL%20-%20ENBRIDGE%20GAS%20-%20Filings%20for%20Cost%20of%20Capital%20-%20EB-2024-0063/Excel/Canadian%20ROE/Canadian%20ROE%20Database%20v11%2010.31.2020.xlsm?096A6621" TargetMode="External"/><Relationship Id="rId1" Type="http://schemas.openxmlformats.org/officeDocument/2006/relationships/externalLinkPath" Target="file:///\\096A6621\Canadian%20ROE%20Database%20v11%2010.31.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CAMPUT Slides"/>
      <sheetName val="Chart1"/>
      <sheetName val="Chart2"/>
      <sheetName val="Chart2a"/>
      <sheetName val="Chart2b"/>
      <sheetName val="Chart3"/>
      <sheetName val="Chart3a"/>
      <sheetName val="Chart4"/>
      <sheetName val="Chart5"/>
      <sheetName val="ROE_Matrix"/>
      <sheetName val="ROE_Sources"/>
      <sheetName val="Earned_ROE_Matrix"/>
      <sheetName val="Earned_ROE_Sources"/>
      <sheetName val="Equity_Matrix"/>
      <sheetName val="Equity_Sources"/>
      <sheetName val="U.S._Sources"/>
      <sheetName val="U.S._Comparators"/>
      <sheetName val="___snlqueryparms"/>
      <sheetName val="___snlqueryparms2"/>
      <sheetName val="U.S._Rate_Cases"/>
      <sheetName val="Interest Rates"/>
      <sheetName val="Interest Rates Dwnld"/>
      <sheetName val="Orders"/>
      <sheetName val="Companies"/>
      <sheetName val="Services"/>
      <sheetName val="Provi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6AD4-7B8E-49CB-8D1F-D045315D619E}">
  <sheetPr>
    <pageSetUpPr fitToPage="1"/>
  </sheetPr>
  <dimension ref="B2:F25"/>
  <sheetViews>
    <sheetView zoomScale="86" workbookViewId="0"/>
  </sheetViews>
  <sheetFormatPr defaultRowHeight="14.5" x14ac:dyDescent="0.35"/>
  <cols>
    <col min="1" max="1" width="2.7265625" customWidth="1"/>
    <col min="2" max="2" width="8.81640625" style="2"/>
    <col min="3" max="5" width="8.81640625" style="1"/>
    <col min="6" max="6" width="13.1796875" style="1" customWidth="1"/>
  </cols>
  <sheetData>
    <row r="2" spans="2:6" ht="15" thickBot="1" x14ac:dyDescent="0.4">
      <c r="B2" s="7"/>
      <c r="C2" s="8"/>
      <c r="D2" s="8"/>
      <c r="E2" s="8"/>
      <c r="F2" s="8"/>
    </row>
    <row r="3" spans="2:6" s="4" customFormat="1" ht="43.5" x14ac:dyDescent="0.35">
      <c r="B3" s="3"/>
      <c r="C3" s="6" t="s">
        <v>0</v>
      </c>
      <c r="D3" s="6" t="s">
        <v>1</v>
      </c>
      <c r="E3" s="6" t="s">
        <v>2</v>
      </c>
      <c r="F3" s="6" t="s">
        <v>3</v>
      </c>
    </row>
    <row r="4" spans="2:6" x14ac:dyDescent="0.35">
      <c r="B4" s="2">
        <v>2009</v>
      </c>
      <c r="C4" s="1">
        <v>8.01</v>
      </c>
      <c r="D4" s="1">
        <v>9.18</v>
      </c>
      <c r="E4" s="1">
        <v>10.52</v>
      </c>
      <c r="F4" s="1">
        <v>3.8503754789272042</v>
      </c>
    </row>
    <row r="5" spans="2:6" x14ac:dyDescent="0.35">
      <c r="B5" s="2">
        <v>2010</v>
      </c>
      <c r="C5" s="1">
        <v>9.85</v>
      </c>
      <c r="D5" s="1">
        <v>9.4</v>
      </c>
      <c r="E5" s="1">
        <v>10.37</v>
      </c>
      <c r="F5" s="1">
        <v>3.7668314176245206</v>
      </c>
    </row>
    <row r="6" spans="2:6" x14ac:dyDescent="0.35">
      <c r="B6" s="2">
        <v>2011</v>
      </c>
      <c r="C6" s="1">
        <v>9.66</v>
      </c>
      <c r="D6" s="1">
        <v>9.23</v>
      </c>
      <c r="E6" s="1">
        <v>10.29</v>
      </c>
      <c r="F6" s="1">
        <v>3.2884517374517377</v>
      </c>
    </row>
    <row r="7" spans="2:6" x14ac:dyDescent="0.35">
      <c r="B7" s="2">
        <v>2012</v>
      </c>
      <c r="C7" s="1">
        <v>9.42</v>
      </c>
      <c r="D7" s="1">
        <v>9.2799999999999994</v>
      </c>
      <c r="E7" s="1">
        <v>10.17</v>
      </c>
      <c r="F7" s="1">
        <v>2.4495019157088107</v>
      </c>
    </row>
    <row r="8" spans="2:6" x14ac:dyDescent="0.35">
      <c r="B8" s="2">
        <v>2013</v>
      </c>
      <c r="C8" s="1">
        <v>8.93</v>
      </c>
      <c r="D8" s="1">
        <v>9</v>
      </c>
      <c r="E8" s="1">
        <v>10.029999999999999</v>
      </c>
      <c r="F8" s="1">
        <v>2.8311992337164753</v>
      </c>
    </row>
    <row r="9" spans="2:6" x14ac:dyDescent="0.35">
      <c r="B9" s="2">
        <v>2014</v>
      </c>
      <c r="C9" s="1">
        <v>9.36</v>
      </c>
      <c r="D9" s="1">
        <v>9</v>
      </c>
      <c r="E9" s="1">
        <v>9.91</v>
      </c>
      <c r="F9" s="1">
        <v>2.7723793103448293</v>
      </c>
    </row>
    <row r="10" spans="2:6" x14ac:dyDescent="0.35">
      <c r="B10" s="2">
        <v>2015</v>
      </c>
      <c r="C10" s="1">
        <v>9.3000000000000007</v>
      </c>
      <c r="D10" s="1">
        <v>9</v>
      </c>
      <c r="E10" s="1">
        <v>9.84</v>
      </c>
      <c r="F10" s="1">
        <v>2.1934750957854412</v>
      </c>
    </row>
    <row r="11" spans="2:6" x14ac:dyDescent="0.35">
      <c r="B11" s="2">
        <v>2016</v>
      </c>
      <c r="C11" s="1">
        <v>9.19</v>
      </c>
      <c r="D11" s="1">
        <v>8.86</v>
      </c>
      <c r="E11" s="1">
        <v>9.77</v>
      </c>
      <c r="F11" s="1">
        <v>1.9271915708812262</v>
      </c>
    </row>
    <row r="12" spans="2:6" x14ac:dyDescent="0.35">
      <c r="B12" s="2">
        <v>2017</v>
      </c>
      <c r="C12" s="1">
        <v>8.7799999999999994</v>
      </c>
      <c r="D12" s="1">
        <v>8.9</v>
      </c>
      <c r="E12" s="1">
        <v>9.74</v>
      </c>
      <c r="F12" s="1">
        <v>2.2802884615384609</v>
      </c>
    </row>
    <row r="13" spans="2:6" x14ac:dyDescent="0.35">
      <c r="B13" s="2">
        <v>2018</v>
      </c>
      <c r="C13" s="1">
        <v>9</v>
      </c>
      <c r="D13" s="1">
        <v>8.9</v>
      </c>
      <c r="E13" s="1">
        <v>9.6</v>
      </c>
      <c r="F13" s="1">
        <v>2.3591149425287359</v>
      </c>
    </row>
    <row r="14" spans="2:6" x14ac:dyDescent="0.35">
      <c r="B14" s="2">
        <v>2019</v>
      </c>
      <c r="C14" s="1">
        <v>8.98</v>
      </c>
      <c r="D14" s="1">
        <v>8.9</v>
      </c>
      <c r="E14" s="1">
        <v>9.66</v>
      </c>
      <c r="F14" s="1">
        <v>1.8038314176245209</v>
      </c>
    </row>
    <row r="15" spans="2:6" x14ac:dyDescent="0.35">
      <c r="B15" s="2">
        <v>2020</v>
      </c>
      <c r="C15" s="1">
        <v>8.52</v>
      </c>
      <c r="D15" s="1">
        <v>8.9</v>
      </c>
      <c r="E15" s="1">
        <v>9.44</v>
      </c>
      <c r="F15" s="1">
        <v>1.2173091603053432</v>
      </c>
    </row>
    <row r="16" spans="2:6" x14ac:dyDescent="0.35">
      <c r="B16" s="2">
        <v>2021</v>
      </c>
      <c r="C16" s="1">
        <v>8.34</v>
      </c>
      <c r="D16" s="1">
        <v>8.9</v>
      </c>
      <c r="E16" s="1">
        <v>9.3800000000000008</v>
      </c>
      <c r="F16" s="1">
        <v>1.8529616858237536</v>
      </c>
    </row>
    <row r="17" spans="2:6" x14ac:dyDescent="0.35">
      <c r="B17" s="2">
        <v>2022</v>
      </c>
      <c r="C17" s="1">
        <v>8.66</v>
      </c>
      <c r="D17" s="1">
        <v>8.9</v>
      </c>
      <c r="E17" s="1">
        <v>9.5399999999999991</v>
      </c>
      <c r="F17" s="1">
        <v>2.8153243243243256</v>
      </c>
    </row>
    <row r="18" spans="2:6" x14ac:dyDescent="0.35">
      <c r="B18" s="2">
        <v>2023</v>
      </c>
      <c r="C18" s="1">
        <v>9.36</v>
      </c>
      <c r="D18" s="1">
        <v>8.9</v>
      </c>
      <c r="E18" s="1">
        <v>9.5500000000000007</v>
      </c>
      <c r="F18" s="1">
        <v>3.3</v>
      </c>
    </row>
    <row r="19" spans="2:6" ht="15" thickBot="1" x14ac:dyDescent="0.4">
      <c r="B19" s="7" t="s">
        <v>4</v>
      </c>
      <c r="C19" s="8">
        <v>9.2100000000000009</v>
      </c>
      <c r="D19" s="8">
        <v>9.16</v>
      </c>
      <c r="E19" s="8">
        <v>9.69</v>
      </c>
      <c r="F19" s="8">
        <v>3.41</v>
      </c>
    </row>
    <row r="20" spans="2:6" x14ac:dyDescent="0.35">
      <c r="B20" s="5"/>
    </row>
    <row r="21" spans="2:6" x14ac:dyDescent="0.35">
      <c r="B21" s="5" t="s">
        <v>5</v>
      </c>
      <c r="C21" s="1">
        <f>AVERAGE(C4:C19)</f>
        <v>9.0356250000000014</v>
      </c>
      <c r="D21" s="1">
        <f>AVERAGE(D4:D19)</f>
        <v>9.0256250000000016</v>
      </c>
      <c r="E21" s="1">
        <f>AVERAGE(E4:E19)</f>
        <v>9.84375</v>
      </c>
      <c r="F21" s="1">
        <f>AVERAGE(F4:F19)</f>
        <v>2.6323897345365861</v>
      </c>
    </row>
    <row r="22" spans="2:6" x14ac:dyDescent="0.35">
      <c r="B22" s="5"/>
    </row>
    <row r="23" spans="2:6" x14ac:dyDescent="0.35">
      <c r="B23" s="5"/>
    </row>
    <row r="24" spans="2:6" x14ac:dyDescent="0.35">
      <c r="B24" s="5" t="s">
        <v>6</v>
      </c>
    </row>
    <row r="25" spans="2:6" x14ac:dyDescent="0.35">
      <c r="B25" s="5"/>
    </row>
  </sheetData>
  <pageMargins left="0.7" right="0.7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FEF2-1E7E-4297-A507-85509D5EE2E5}">
  <sheetPr>
    <pageSetUpPr fitToPage="1"/>
  </sheetPr>
  <dimension ref="B2:F25"/>
  <sheetViews>
    <sheetView workbookViewId="0"/>
  </sheetViews>
  <sheetFormatPr defaultRowHeight="14.5" x14ac:dyDescent="0.35"/>
  <cols>
    <col min="1" max="1" width="2.7265625" customWidth="1"/>
    <col min="2" max="2" width="8.81640625" style="2"/>
    <col min="3" max="5" width="8.81640625" style="1"/>
    <col min="6" max="6" width="13.1796875" style="1" customWidth="1"/>
  </cols>
  <sheetData>
    <row r="2" spans="2:6" ht="15" thickBot="1" x14ac:dyDescent="0.4">
      <c r="B2" s="7"/>
      <c r="C2" s="8" t="s">
        <v>7</v>
      </c>
      <c r="D2" s="8"/>
      <c r="E2" s="8" t="s">
        <v>7</v>
      </c>
      <c r="F2" s="8" t="s">
        <v>7</v>
      </c>
    </row>
    <row r="3" spans="2:6" s="4" customFormat="1" ht="43.5" x14ac:dyDescent="0.35">
      <c r="B3" s="3"/>
      <c r="C3" s="6" t="s">
        <v>0</v>
      </c>
      <c r="D3" s="6" t="s">
        <v>8</v>
      </c>
      <c r="E3" s="6" t="s">
        <v>9</v>
      </c>
      <c r="F3" s="6" t="s">
        <v>3</v>
      </c>
    </row>
    <row r="4" spans="2:6" x14ac:dyDescent="0.35">
      <c r="B4" s="2">
        <v>2009</v>
      </c>
      <c r="C4" s="1">
        <v>8.01</v>
      </c>
      <c r="D4" s="1">
        <v>8.92</v>
      </c>
      <c r="E4" s="1">
        <v>10.220000000000001</v>
      </c>
      <c r="F4" s="1">
        <v>3.8503754789272042</v>
      </c>
    </row>
    <row r="5" spans="2:6" x14ac:dyDescent="0.35">
      <c r="B5" s="2">
        <v>2010</v>
      </c>
      <c r="C5" s="1">
        <v>9.85</v>
      </c>
      <c r="D5" s="1">
        <v>9.23</v>
      </c>
      <c r="E5" s="1">
        <v>10.15</v>
      </c>
      <c r="F5" s="1">
        <v>3.7668314176245206</v>
      </c>
    </row>
    <row r="6" spans="2:6" x14ac:dyDescent="0.35">
      <c r="B6" s="2">
        <v>2011</v>
      </c>
      <c r="C6" s="1">
        <v>9.66</v>
      </c>
      <c r="D6" s="1">
        <v>9.11</v>
      </c>
      <c r="E6" s="1">
        <v>9.92</v>
      </c>
      <c r="F6" s="1">
        <v>3.2884517374517377</v>
      </c>
    </row>
    <row r="7" spans="2:6" x14ac:dyDescent="0.35">
      <c r="B7" s="2">
        <v>2012</v>
      </c>
      <c r="C7" s="1">
        <v>9.42</v>
      </c>
      <c r="D7" s="1">
        <v>9.0500000000000007</v>
      </c>
      <c r="E7" s="1">
        <v>9.94</v>
      </c>
      <c r="F7" s="1">
        <v>2.4495019157088107</v>
      </c>
    </row>
    <row r="8" spans="2:6" x14ac:dyDescent="0.35">
      <c r="B8" s="2">
        <v>2013</v>
      </c>
      <c r="C8" s="1">
        <v>8.93</v>
      </c>
      <c r="D8" s="1">
        <v>8.65</v>
      </c>
      <c r="E8" s="1">
        <v>9.68</v>
      </c>
      <c r="F8" s="1">
        <v>2.8311992337164753</v>
      </c>
    </row>
    <row r="9" spans="2:6" x14ac:dyDescent="0.35">
      <c r="B9" s="2">
        <v>2014</v>
      </c>
      <c r="C9" s="1">
        <v>9.36</v>
      </c>
      <c r="D9" s="1">
        <v>8.65</v>
      </c>
      <c r="E9" s="1">
        <v>9.7799999999999994</v>
      </c>
      <c r="F9" s="1">
        <v>2.7723793103448293</v>
      </c>
    </row>
    <row r="10" spans="2:6" x14ac:dyDescent="0.35">
      <c r="B10" s="2">
        <v>2015</v>
      </c>
      <c r="C10" s="1">
        <v>9.3000000000000007</v>
      </c>
      <c r="D10" s="1">
        <v>8.65</v>
      </c>
      <c r="E10" s="1">
        <v>9.6</v>
      </c>
      <c r="F10" s="1">
        <v>2.1934750957854412</v>
      </c>
    </row>
    <row r="11" spans="2:6" x14ac:dyDescent="0.35">
      <c r="B11" s="2">
        <v>2016</v>
      </c>
      <c r="C11" s="1">
        <v>9.19</v>
      </c>
      <c r="D11" s="1">
        <v>8.65</v>
      </c>
      <c r="E11" s="1">
        <v>9.5399999999999991</v>
      </c>
      <c r="F11" s="1">
        <v>1.9271915708812262</v>
      </c>
    </row>
    <row r="12" spans="2:6" x14ac:dyDescent="0.35">
      <c r="B12" s="2">
        <v>2017</v>
      </c>
      <c r="C12" s="1">
        <v>8.7799999999999994</v>
      </c>
      <c r="D12" s="1">
        <v>8.7200000000000006</v>
      </c>
      <c r="E12" s="1">
        <v>9.7200000000000006</v>
      </c>
      <c r="F12" s="1">
        <v>2.2802884615384609</v>
      </c>
    </row>
    <row r="13" spans="2:6" x14ac:dyDescent="0.35">
      <c r="B13" s="2">
        <v>2018</v>
      </c>
      <c r="C13" s="1">
        <v>9</v>
      </c>
      <c r="D13" s="1">
        <v>8.7200000000000006</v>
      </c>
      <c r="E13" s="1">
        <v>9.59</v>
      </c>
      <c r="F13" s="1">
        <v>2.3591149425287359</v>
      </c>
    </row>
    <row r="14" spans="2:6" x14ac:dyDescent="0.35">
      <c r="B14" s="2">
        <v>2019</v>
      </c>
      <c r="C14" s="1">
        <v>8.98</v>
      </c>
      <c r="D14" s="1">
        <v>8.7200000000000006</v>
      </c>
      <c r="E14" s="1">
        <v>9.7200000000000006</v>
      </c>
      <c r="F14" s="1">
        <v>1.8038314176245209</v>
      </c>
    </row>
    <row r="15" spans="2:6" x14ac:dyDescent="0.35">
      <c r="B15" s="2">
        <v>2020</v>
      </c>
      <c r="C15" s="1">
        <v>8.52</v>
      </c>
      <c r="D15" s="1">
        <v>8.7200000000000006</v>
      </c>
      <c r="E15" s="1">
        <v>9.4700000000000006</v>
      </c>
      <c r="F15" s="1">
        <v>1.2173091603053432</v>
      </c>
    </row>
    <row r="16" spans="2:6" x14ac:dyDescent="0.35">
      <c r="B16" s="2">
        <v>2021</v>
      </c>
      <c r="C16" s="1">
        <v>8.34</v>
      </c>
      <c r="D16" s="1">
        <v>8.7200000000000006</v>
      </c>
      <c r="E16" s="1">
        <v>9.56</v>
      </c>
      <c r="F16" s="1">
        <v>1.8529616858237536</v>
      </c>
    </row>
    <row r="17" spans="2:6" x14ac:dyDescent="0.35">
      <c r="B17" s="2">
        <v>2022</v>
      </c>
      <c r="C17" s="1">
        <v>8.66</v>
      </c>
      <c r="D17" s="1">
        <v>8.7200000000000006</v>
      </c>
      <c r="E17" s="1">
        <v>9.5299999999999994</v>
      </c>
      <c r="F17" s="1">
        <v>2.8153243243243256</v>
      </c>
    </row>
    <row r="18" spans="2:6" x14ac:dyDescent="0.35">
      <c r="B18" s="2">
        <v>2023</v>
      </c>
      <c r="C18" s="1">
        <v>9.36</v>
      </c>
      <c r="D18" s="1">
        <v>8.7200000000000006</v>
      </c>
      <c r="E18" s="1">
        <v>9.6199999999999992</v>
      </c>
      <c r="F18" s="1">
        <v>3.3</v>
      </c>
    </row>
    <row r="19" spans="2:6" ht="15" thickBot="1" x14ac:dyDescent="0.4">
      <c r="B19" s="7" t="s">
        <v>4</v>
      </c>
      <c r="C19" s="8">
        <v>9.2100000000000009</v>
      </c>
      <c r="D19" s="8">
        <v>9.2799999999999994</v>
      </c>
      <c r="E19" s="8">
        <v>9.85</v>
      </c>
      <c r="F19" s="8">
        <v>3.41</v>
      </c>
    </row>
    <row r="20" spans="2:6" x14ac:dyDescent="0.35">
      <c r="B20" s="5"/>
    </row>
    <row r="21" spans="2:6" x14ac:dyDescent="0.35">
      <c r="B21" s="5" t="s">
        <v>5</v>
      </c>
      <c r="C21" s="1">
        <f>AVERAGE(C4:C19)</f>
        <v>9.0356250000000014</v>
      </c>
      <c r="D21" s="1">
        <f>AVERAGE(D4:D19)</f>
        <v>8.8268749999999994</v>
      </c>
      <c r="E21" s="1">
        <f>AVERAGE(E4:E19)</f>
        <v>9.7431249999999991</v>
      </c>
      <c r="F21" s="1">
        <f>AVERAGE(F4:F19)</f>
        <v>2.6323897345365861</v>
      </c>
    </row>
    <row r="22" spans="2:6" x14ac:dyDescent="0.35">
      <c r="B22" s="5"/>
    </row>
    <row r="23" spans="2:6" x14ac:dyDescent="0.35">
      <c r="B23" s="5"/>
    </row>
    <row r="24" spans="2:6" x14ac:dyDescent="0.35">
      <c r="B24" s="5" t="s">
        <v>6</v>
      </c>
    </row>
    <row r="25" spans="2:6" x14ac:dyDescent="0.35">
      <c r="B25" s="5"/>
    </row>
  </sheetData>
  <pageMargins left="0.7" right="0.7" top="0.75" bottom="0.75" header="0.3" footer="0.3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8B59D-E7BC-4599-8DA8-37FD613B5080}">
  <dimension ref="A1:Q34"/>
  <sheetViews>
    <sheetView tabSelected="1" workbookViewId="0">
      <selection activeCell="K12" sqref="K12"/>
    </sheetView>
  </sheetViews>
  <sheetFormatPr defaultColWidth="9" defaultRowHeight="14.5" x14ac:dyDescent="0.35"/>
  <cols>
    <col min="1" max="1" width="9" style="9"/>
    <col min="2" max="2" width="11.1796875" style="9" customWidth="1"/>
    <col min="3" max="3" width="4.54296875" style="9" customWidth="1"/>
    <col min="4" max="5" width="9" style="9"/>
    <col min="6" max="6" width="12.7265625" style="9" bestFit="1" customWidth="1"/>
    <col min="7" max="7" width="12.26953125" style="9" bestFit="1" customWidth="1"/>
    <col min="8" max="8" width="10.54296875" style="9" bestFit="1" customWidth="1"/>
    <col min="9" max="9" width="5.1796875" style="9" customWidth="1"/>
    <col min="10" max="10" width="7.26953125" style="9" bestFit="1" customWidth="1"/>
    <col min="11" max="11" width="8.1796875" style="9" customWidth="1"/>
    <col min="12" max="12" width="5.81640625" style="9" customWidth="1"/>
    <col min="13" max="14" width="9" style="9"/>
    <col min="15" max="15" width="4.1796875" style="9" customWidth="1"/>
    <col min="16" max="16384" width="9" style="9"/>
  </cols>
  <sheetData>
    <row r="1" spans="1:17" x14ac:dyDescent="0.35">
      <c r="A1" s="20" t="s">
        <v>10</v>
      </c>
      <c r="B1" s="20"/>
      <c r="C1" s="20"/>
      <c r="D1" s="20"/>
      <c r="E1" s="20"/>
      <c r="F1" s="20"/>
      <c r="G1" s="20"/>
      <c r="H1" s="20"/>
    </row>
    <row r="3" spans="1:17" ht="29" x14ac:dyDescent="0.35">
      <c r="B3" s="10" t="s">
        <v>11</v>
      </c>
      <c r="C3" s="11"/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7"/>
      <c r="J3" s="18"/>
      <c r="K3" s="18"/>
      <c r="L3" s="17"/>
      <c r="M3" s="17"/>
      <c r="N3" s="17"/>
      <c r="O3" s="17"/>
      <c r="P3" s="17"/>
      <c r="Q3" s="17"/>
    </row>
    <row r="5" spans="1:17" x14ac:dyDescent="0.35">
      <c r="A5" s="9" t="s">
        <v>17</v>
      </c>
      <c r="B5" s="13">
        <v>9.7500000000000003E-2</v>
      </c>
      <c r="F5" s="13">
        <v>4.2500000000000003E-2</v>
      </c>
      <c r="H5" s="14">
        <v>1.4149999999999999E-2</v>
      </c>
    </row>
    <row r="7" spans="1:17" x14ac:dyDescent="0.35">
      <c r="A7" s="9">
        <v>2010</v>
      </c>
      <c r="B7" s="13">
        <v>9.8500000000000004E-2</v>
      </c>
      <c r="D7" s="13">
        <v>5.8700000000000002E-2</v>
      </c>
      <c r="E7" s="13">
        <v>2.07E-2</v>
      </c>
      <c r="F7" s="13">
        <v>3.9E-2</v>
      </c>
      <c r="G7" s="14">
        <v>5.64E-3</v>
      </c>
      <c r="H7" s="14">
        <v>1.406E-2</v>
      </c>
      <c r="J7" s="13"/>
      <c r="K7" s="13"/>
      <c r="M7" s="13"/>
      <c r="N7" s="13"/>
      <c r="P7" s="13"/>
      <c r="Q7" s="13"/>
    </row>
    <row r="8" spans="1:17" x14ac:dyDescent="0.35">
      <c r="A8" s="9">
        <v>2011</v>
      </c>
      <c r="B8" s="13">
        <v>9.5799999999999996E-2</v>
      </c>
      <c r="D8" s="13">
        <v>5.3199999999999997E-2</v>
      </c>
      <c r="E8" s="13">
        <v>2.46E-2</v>
      </c>
      <c r="F8" s="13">
        <v>3.5000000000000003E-2</v>
      </c>
      <c r="G8" s="14">
        <v>4.3E-3</v>
      </c>
      <c r="H8" s="14">
        <v>1.392E-2</v>
      </c>
      <c r="J8" s="13"/>
      <c r="K8" s="13"/>
      <c r="M8" s="13"/>
      <c r="N8" s="13"/>
      <c r="P8" s="13"/>
      <c r="Q8" s="13"/>
    </row>
    <row r="9" spans="1:17" x14ac:dyDescent="0.35">
      <c r="A9" s="9">
        <v>2012</v>
      </c>
      <c r="B9" s="13">
        <v>9.1200000000000003E-2</v>
      </c>
      <c r="D9" s="13">
        <v>4.41E-2</v>
      </c>
      <c r="E9" s="13">
        <v>2.0799999999999999E-2</v>
      </c>
      <c r="F9" s="13">
        <v>2.35E-2</v>
      </c>
      <c r="G9" s="14">
        <v>5.8100000000000001E-3</v>
      </c>
      <c r="H9" s="14">
        <v>1.4789999999999999E-2</v>
      </c>
      <c r="J9" s="13"/>
      <c r="K9" s="13"/>
      <c r="M9" s="13"/>
      <c r="N9" s="13"/>
      <c r="P9" s="13"/>
      <c r="Q9" s="13"/>
    </row>
    <row r="10" spans="1:17" x14ac:dyDescent="0.35">
      <c r="A10" s="9">
        <v>2013</v>
      </c>
      <c r="B10" s="13">
        <v>8.9800000000000005E-2</v>
      </c>
      <c r="D10" s="13">
        <v>4.1200000000000001E-2</v>
      </c>
      <c r="E10" s="13">
        <v>2.07E-2</v>
      </c>
      <c r="F10" s="13">
        <v>2.1499999999999998E-2</v>
      </c>
      <c r="G10" s="14">
        <v>5.6899999999999997E-3</v>
      </c>
      <c r="H10" s="14">
        <v>1.4030000000000001E-2</v>
      </c>
      <c r="J10" s="13"/>
      <c r="K10" s="13"/>
      <c r="M10" s="13"/>
      <c r="N10" s="13"/>
      <c r="P10" s="13"/>
      <c r="Q10" s="13"/>
    </row>
    <row r="11" spans="1:17" x14ac:dyDescent="0.35">
      <c r="A11" s="9">
        <v>2014</v>
      </c>
      <c r="B11" s="13">
        <v>9.3600000000000003E-2</v>
      </c>
      <c r="D11" s="13">
        <v>4.8799999999999996E-2</v>
      </c>
      <c r="E11" s="13">
        <v>2.1100000000000001E-2</v>
      </c>
      <c r="F11" s="13">
        <v>2.8999999999999998E-2</v>
      </c>
      <c r="G11" s="14">
        <v>4.96E-3</v>
      </c>
      <c r="H11" s="14">
        <v>1.4829999999999999E-2</v>
      </c>
      <c r="J11" s="13"/>
      <c r="K11" s="13"/>
      <c r="M11" s="13"/>
      <c r="N11" s="13"/>
      <c r="P11" s="13"/>
      <c r="Q11" s="13"/>
    </row>
    <row r="12" spans="1:17" x14ac:dyDescent="0.35">
      <c r="A12" s="9">
        <v>2015</v>
      </c>
      <c r="B12" s="13">
        <v>9.2999999999999999E-2</v>
      </c>
      <c r="D12" s="13">
        <v>4.7699999999999992E-2</v>
      </c>
      <c r="E12" s="13">
        <v>2.1600000000000001E-2</v>
      </c>
      <c r="F12" s="13">
        <v>2.8500000000000001E-2</v>
      </c>
      <c r="G12" s="14">
        <v>5.3E-3</v>
      </c>
      <c r="H12" s="14">
        <v>1.3860000000000001E-2</v>
      </c>
      <c r="J12" s="13"/>
      <c r="K12" s="13"/>
      <c r="M12" s="13"/>
      <c r="N12" s="13"/>
      <c r="P12" s="13"/>
      <c r="Q12" s="13"/>
    </row>
    <row r="13" spans="1:17" x14ac:dyDescent="0.35">
      <c r="A13" s="9">
        <v>2016</v>
      </c>
      <c r="B13" s="13">
        <v>9.1899999999999996E-2</v>
      </c>
      <c r="D13" s="13">
        <v>4.5400000000000003E-2</v>
      </c>
      <c r="E13" s="13">
        <v>1.6500000000000001E-2</v>
      </c>
      <c r="F13" s="13">
        <v>1.95E-2</v>
      </c>
      <c r="G13" s="14">
        <v>7.5599999999999999E-3</v>
      </c>
      <c r="H13" s="14">
        <v>1.831E-2</v>
      </c>
      <c r="J13" s="13"/>
      <c r="K13" s="13"/>
      <c r="M13" s="13"/>
      <c r="N13" s="13"/>
      <c r="P13" s="13"/>
      <c r="Q13" s="13"/>
    </row>
    <row r="14" spans="1:17" x14ac:dyDescent="0.35">
      <c r="A14" s="9">
        <v>2017</v>
      </c>
      <c r="B14" s="13">
        <v>8.7800000000000003E-2</v>
      </c>
      <c r="D14" s="13">
        <v>3.7199999999999997E-2</v>
      </c>
      <c r="E14" s="13">
        <v>1.7600000000000001E-2</v>
      </c>
      <c r="F14" s="13">
        <v>1.4E-2</v>
      </c>
      <c r="G14" s="14">
        <v>6.3699999999999998E-3</v>
      </c>
      <c r="H14" s="14">
        <v>1.6799999999999999E-2</v>
      </c>
      <c r="J14" s="13"/>
      <c r="K14" s="13"/>
      <c r="M14" s="13"/>
      <c r="N14" s="13"/>
      <c r="P14" s="13"/>
      <c r="Q14" s="13"/>
    </row>
    <row r="15" spans="1:17" x14ac:dyDescent="0.35">
      <c r="A15" s="9">
        <v>2018</v>
      </c>
      <c r="B15" s="13">
        <v>0.09</v>
      </c>
      <c r="D15" s="13">
        <v>4.1599999999999998E-2</v>
      </c>
      <c r="E15" s="13">
        <v>2.29E-2</v>
      </c>
      <c r="F15" s="13">
        <v>2.4E-2</v>
      </c>
      <c r="G15" s="14">
        <v>3.62E-3</v>
      </c>
      <c r="H15" s="14">
        <v>1.3950000000000001E-2</v>
      </c>
      <c r="J15" s="13"/>
      <c r="K15" s="13"/>
      <c r="M15" s="13"/>
      <c r="N15" s="13"/>
      <c r="P15" s="13"/>
      <c r="Q15" s="13"/>
    </row>
    <row r="16" spans="1:17" x14ac:dyDescent="0.35">
      <c r="A16" s="9">
        <v>2019</v>
      </c>
      <c r="B16" s="13">
        <v>8.9800000000000005E-2</v>
      </c>
      <c r="D16" s="13">
        <v>4.1299999999999996E-2</v>
      </c>
      <c r="E16" s="13">
        <v>2.8199999999999999E-2</v>
      </c>
      <c r="F16" s="13">
        <v>2.7000000000000003E-2</v>
      </c>
      <c r="G16" s="14">
        <v>1.2999999999999999E-4</v>
      </c>
      <c r="H16" s="14">
        <v>1.4160000000000001E-2</v>
      </c>
      <c r="J16" s="13"/>
      <c r="K16" s="13"/>
      <c r="M16" s="13"/>
      <c r="N16" s="13"/>
      <c r="P16" s="13"/>
      <c r="Q16" s="13"/>
    </row>
    <row r="17" spans="1:17" x14ac:dyDescent="0.35">
      <c r="A17" s="9">
        <v>2020</v>
      </c>
      <c r="B17" s="13">
        <v>8.5199999999999998E-2</v>
      </c>
      <c r="D17" s="13">
        <v>3.2099999999999997E-2</v>
      </c>
      <c r="E17" s="13">
        <v>2.75E-2</v>
      </c>
      <c r="F17" s="13">
        <v>1.4999999999999999E-2</v>
      </c>
      <c r="G17" s="14">
        <v>1.9599999999999999E-3</v>
      </c>
      <c r="H17" s="14">
        <v>1.516E-2</v>
      </c>
      <c r="J17" s="13"/>
      <c r="K17" s="13"/>
      <c r="M17" s="13"/>
      <c r="N17" s="13"/>
      <c r="P17" s="13"/>
      <c r="Q17" s="13"/>
    </row>
    <row r="18" spans="1:17" x14ac:dyDescent="0.35">
      <c r="A18" s="9">
        <v>2021</v>
      </c>
      <c r="B18" s="13">
        <v>8.3400000000000002E-2</v>
      </c>
      <c r="D18" s="13">
        <v>2.8500000000000001E-2</v>
      </c>
      <c r="E18" s="13">
        <v>1.7500000000000002E-2</v>
      </c>
      <c r="F18" s="13">
        <v>8.5000000000000006E-3</v>
      </c>
      <c r="G18" s="14">
        <v>5.2300000000000003E-3</v>
      </c>
      <c r="H18" s="14">
        <v>1.477E-2</v>
      </c>
      <c r="J18" s="13"/>
      <c r="K18" s="13"/>
      <c r="M18" s="13"/>
      <c r="N18" s="13"/>
      <c r="P18" s="13"/>
      <c r="Q18" s="13"/>
    </row>
    <row r="19" spans="1:17" x14ac:dyDescent="0.35">
      <c r="A19" s="9">
        <v>2022</v>
      </c>
      <c r="B19" s="13">
        <v>8.6599999999999996E-2</v>
      </c>
      <c r="D19" s="13">
        <v>3.49E-2</v>
      </c>
      <c r="E19" s="13">
        <v>1.17E-2</v>
      </c>
      <c r="F19" s="13">
        <v>1.6E-2</v>
      </c>
      <c r="G19" s="14">
        <v>5.4000000000000003E-3</v>
      </c>
      <c r="H19" s="14">
        <v>1.35E-2</v>
      </c>
      <c r="J19" s="13"/>
      <c r="K19" s="13"/>
      <c r="M19" s="13"/>
      <c r="P19" s="13"/>
      <c r="Q19" s="13"/>
    </row>
    <row r="20" spans="1:17" x14ac:dyDescent="0.35">
      <c r="A20" s="9">
        <v>2023</v>
      </c>
      <c r="B20" s="13">
        <v>9.3600000000000003E-2</v>
      </c>
      <c r="D20" s="13">
        <v>4.8799999999999996E-2</v>
      </c>
      <c r="E20" s="13">
        <v>4.7899999999999998E-2</v>
      </c>
      <c r="F20" s="13">
        <v>3.3000000000000002E-2</v>
      </c>
      <c r="G20" s="14">
        <v>-6.9999999999999999E-4</v>
      </c>
      <c r="H20" s="14">
        <v>1.653E-2</v>
      </c>
      <c r="J20" s="13"/>
      <c r="K20" s="13"/>
      <c r="P20" s="13"/>
      <c r="Q20" s="13"/>
    </row>
    <row r="21" spans="1:17" x14ac:dyDescent="0.35">
      <c r="A21" s="9">
        <v>2024</v>
      </c>
      <c r="B21" s="13">
        <v>9.2100000000000001E-2</v>
      </c>
      <c r="D21" s="13">
        <v>4.58E-2</v>
      </c>
      <c r="E21" s="13">
        <v>6.2300000000000001E-2</v>
      </c>
      <c r="F21" s="13">
        <v>3.2500000000000001E-2</v>
      </c>
      <c r="G21" s="14">
        <v>-1.9599999999999999E-3</v>
      </c>
      <c r="H21" s="14">
        <v>1.525E-2</v>
      </c>
      <c r="J21" s="13"/>
      <c r="K21" s="13"/>
      <c r="P21" s="13"/>
      <c r="Q21" s="13"/>
    </row>
    <row r="23" spans="1:17" x14ac:dyDescent="0.35">
      <c r="A23" s="9" t="s">
        <v>18</v>
      </c>
      <c r="B23" s="13">
        <f>AVERAGE(B7:B21)</f>
        <v>9.0819999999999984E-2</v>
      </c>
      <c r="D23" s="13">
        <f>AVERAGE(D7:D21)</f>
        <v>4.3286666666666661E-2</v>
      </c>
      <c r="E23" s="13">
        <f>AVERAGE(E7:E21)</f>
        <v>2.5440000000000004E-2</v>
      </c>
      <c r="F23" s="13">
        <f>AVERAGE(F7:F21)</f>
        <v>2.4399999999999998E-2</v>
      </c>
      <c r="G23" s="14">
        <f>AVERAGE(G7:G21)</f>
        <v>3.954E-3</v>
      </c>
      <c r="H23" s="14">
        <f>AVERAGE(H7:H21)</f>
        <v>1.4928E-2</v>
      </c>
      <c r="J23" s="13"/>
      <c r="K23" s="13"/>
    </row>
    <row r="24" spans="1:17" x14ac:dyDescent="0.35">
      <c r="A24" s="9" t="s">
        <v>19</v>
      </c>
      <c r="B24" s="15">
        <f>STDEV(B7:B21)</f>
        <v>3.9934231645830593E-3</v>
      </c>
      <c r="D24" s="15">
        <f>STDEV(D7:D21)</f>
        <v>7.9726198119982623E-3</v>
      </c>
      <c r="E24" s="15">
        <f>STDEV(E7:E21)</f>
        <v>1.3025787609858482E-2</v>
      </c>
      <c r="F24" s="15">
        <f>STDEV(F7:F21)</f>
        <v>8.714110068487449E-3</v>
      </c>
      <c r="G24" s="15">
        <f>STDEV(G7:G21)</f>
        <v>2.8049644764748306E-3</v>
      </c>
      <c r="H24" s="15">
        <f>STDEV(H7:H21)</f>
        <v>1.3368897806903474E-3</v>
      </c>
      <c r="J24" s="19"/>
      <c r="K24" s="19"/>
    </row>
    <row r="25" spans="1:17" x14ac:dyDescent="0.35">
      <c r="A25" s="9" t="s">
        <v>20</v>
      </c>
      <c r="B25" s="13">
        <f>B24/B23</f>
        <v>4.3970746141632461E-2</v>
      </c>
      <c r="D25" s="13">
        <f>D24/D23</f>
        <v>0.18418188384409973</v>
      </c>
      <c r="E25" s="13">
        <f>E24/E23</f>
        <v>0.51201995321770755</v>
      </c>
      <c r="F25" s="13">
        <f>F24/F23</f>
        <v>0.35713565854456764</v>
      </c>
      <c r="G25" s="13">
        <f>G24/G23</f>
        <v>0.70939921003409978</v>
      </c>
      <c r="H25" s="13">
        <f>H24/H23</f>
        <v>8.9555853476041489E-2</v>
      </c>
    </row>
    <row r="27" spans="1:17" x14ac:dyDescent="0.35">
      <c r="A27" s="16"/>
    </row>
    <row r="34" spans="1:1" x14ac:dyDescent="0.35">
      <c r="A34" s="9" t="s">
        <v>7</v>
      </c>
    </row>
  </sheetData>
  <mergeCells count="1">
    <mergeCell ref="A1:H1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FA838D-60C1-4D39-8B06-FFDBD1A992D6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0893123-66fa-4b19-a433-47924ff5ec26"/>
    <ds:schemaRef ds:uri="c813d627-6812-41ba-b21c-8d274ce88239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FC969E-75F0-4756-9595-A7E01C623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4CE12D-8BE5-40B4-9D74-DF745DB48C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28</vt:lpstr>
      <vt:lpstr>Figure 29</vt:lpstr>
      <vt:lpstr>Figure 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Trogonoski</dc:creator>
  <cp:keywords/>
  <dc:description/>
  <cp:lastModifiedBy>Mona Habashy</cp:lastModifiedBy>
  <cp:revision/>
  <cp:lastPrinted>2024-08-16T03:03:04Z</cp:lastPrinted>
  <dcterms:created xsi:type="dcterms:W3CDTF">2021-02-16T15:24:25Z</dcterms:created>
  <dcterms:modified xsi:type="dcterms:W3CDTF">2024-08-23T13:46:59Z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{CCB56264-DA8D-4046-9128-80D0A9257C84}</vt:lpwstr>
  </property>
  <property fmtid="{D5CDD505-2E9C-101B-9397-08002B2CF9AE}" pid="3" name="ContentTypeId">
    <vt:lpwstr>0x010100B03FF908193E414D9892E49E70D7829E</vt:lpwstr>
  </property>
  <property fmtid="{D5CDD505-2E9C-101B-9397-08002B2CF9AE}" pid="4" name="MediaServiceImageTags">
    <vt:lpwstr/>
  </property>
  <property fmtid="{D5CDD505-2E9C-101B-9397-08002B2CF9AE}" pid="5" name="MSIP_Label_b1a6f161-e42b-4c47-8f69-f6a81e023e2d_Enabled">
    <vt:lpwstr>true</vt:lpwstr>
  </property>
  <property fmtid="{D5CDD505-2E9C-101B-9397-08002B2CF9AE}" pid="6" name="MSIP_Label_b1a6f161-e42b-4c47-8f69-f6a81e023e2d_SetDate">
    <vt:lpwstr>2024-08-16T03:01:55Z</vt:lpwstr>
  </property>
  <property fmtid="{D5CDD505-2E9C-101B-9397-08002B2CF9AE}" pid="7" name="MSIP_Label_b1a6f161-e42b-4c47-8f69-f6a81e023e2d_Method">
    <vt:lpwstr>Standard</vt:lpwstr>
  </property>
  <property fmtid="{D5CDD505-2E9C-101B-9397-08002B2CF9AE}" pid="8" name="MSIP_Label_b1a6f161-e42b-4c47-8f69-f6a81e023e2d_Name">
    <vt:lpwstr>b1a6f161-e42b-4c47-8f69-f6a81e023e2d</vt:lpwstr>
  </property>
  <property fmtid="{D5CDD505-2E9C-101B-9397-08002B2CF9AE}" pid="9" name="MSIP_Label_b1a6f161-e42b-4c47-8f69-f6a81e023e2d_SiteId">
    <vt:lpwstr>271df5c2-953a-497b-93ad-7adf7a4b3cd7</vt:lpwstr>
  </property>
  <property fmtid="{D5CDD505-2E9C-101B-9397-08002B2CF9AE}" pid="10" name="MSIP_Label_b1a6f161-e42b-4c47-8f69-f6a81e023e2d_ActionId">
    <vt:lpwstr>83554574-2735-4ca7-8fca-ef895df82d27</vt:lpwstr>
  </property>
  <property fmtid="{D5CDD505-2E9C-101B-9397-08002B2CF9AE}" pid="11" name="MSIP_Label_b1a6f161-e42b-4c47-8f69-f6a81e023e2d_ContentBits">
    <vt:lpwstr>0</vt:lpwstr>
  </property>
</Properties>
</file>