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5\03 Application\22 LRAMVA\FILED\Update\"/>
    </mc:Choice>
  </mc:AlternateContent>
  <xr:revisionPtr revIDLastSave="0" documentId="13_ncr:1_{0211C35C-42B4-45A4-888A-FBE3B012CF09}" xr6:coauthVersionLast="47" xr6:coauthVersionMax="47" xr10:uidLastSave="{00000000-0000-0000-0000-000000000000}"/>
  <bookViews>
    <workbookView xWindow="22932" yWindow="-108" windowWidth="23256" windowHeight="12576" tabRatio="674" xr2:uid="{22C65CDF-E179-4C20-A755-70724AAFCF35}"/>
  </bookViews>
  <sheets>
    <sheet name="Summary" sheetId="5" r:id="rId1"/>
    <sheet name="Jun2023-Dec2023 Summary" sheetId="3" r:id="rId2"/>
    <sheet name="Measures Jun2023-Dec2023" sheetId="4" r:id="rId3"/>
  </sheets>
  <definedNames>
    <definedName name="_xlnm._FilterDatabase" localSheetId="2" hidden="1">'Measures Jun2023-Dec2023'!$A$1:$O$23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4" l="1"/>
  <c r="O22" i="4"/>
  <c r="O21" i="4" l="1"/>
  <c r="O20" i="4"/>
  <c r="O19" i="4"/>
  <c r="O18" i="4"/>
  <c r="O17" i="4" l="1"/>
  <c r="O16" i="4"/>
  <c r="O15" i="4"/>
  <c r="O3" i="4" l="1"/>
  <c r="O4" i="4"/>
  <c r="O5" i="4"/>
  <c r="O6" i="4"/>
  <c r="O7" i="4"/>
  <c r="O8" i="4"/>
  <c r="O9" i="4"/>
  <c r="O10" i="4"/>
  <c r="O11" i="4"/>
  <c r="O12" i="4"/>
  <c r="O13" i="4"/>
  <c r="O14" i="4"/>
  <c r="O2" i="4"/>
  <c r="E106" i="3" l="1"/>
  <c r="E16" i="3"/>
  <c r="E92" i="3"/>
  <c r="I92" i="3" s="1"/>
  <c r="D92" i="3"/>
  <c r="H92" i="3" s="1"/>
  <c r="E122" i="3"/>
  <c r="I122" i="3" s="1"/>
  <c r="D122" i="3"/>
  <c r="H122" i="3" s="1"/>
  <c r="E107" i="3"/>
  <c r="I107" i="3" s="1"/>
  <c r="D107" i="3"/>
  <c r="H107" i="3" s="1"/>
  <c r="E77" i="3"/>
  <c r="I77" i="3" s="1"/>
  <c r="D77" i="3"/>
  <c r="H77" i="3" s="1"/>
  <c r="E62" i="3"/>
  <c r="I62" i="3" s="1"/>
  <c r="D62" i="3"/>
  <c r="H62" i="3" s="1"/>
  <c r="E47" i="3"/>
  <c r="I47" i="3" s="1"/>
  <c r="D47" i="3"/>
  <c r="H47" i="3" s="1"/>
  <c r="E32" i="3"/>
  <c r="I32" i="3" s="1"/>
  <c r="D32" i="3"/>
  <c r="H32" i="3" s="1"/>
  <c r="E17" i="3"/>
  <c r="I17" i="3" s="1"/>
  <c r="D17" i="3"/>
  <c r="H17" i="3" s="1"/>
  <c r="D13" i="3"/>
  <c r="D7" i="3"/>
  <c r="D6" i="3"/>
  <c r="D3" i="3"/>
  <c r="E121" i="3"/>
  <c r="I121" i="3" s="1"/>
  <c r="D121" i="3"/>
  <c r="H121" i="3" s="1"/>
  <c r="E120" i="3"/>
  <c r="I120" i="3" s="1"/>
  <c r="D120" i="3"/>
  <c r="H120" i="3" s="1"/>
  <c r="E119" i="3"/>
  <c r="I119" i="3" s="1"/>
  <c r="D119" i="3"/>
  <c r="H119" i="3" s="1"/>
  <c r="E118" i="3"/>
  <c r="I118" i="3" s="1"/>
  <c r="D118" i="3"/>
  <c r="H118" i="3" s="1"/>
  <c r="E117" i="3"/>
  <c r="I117" i="3" s="1"/>
  <c r="D117" i="3"/>
  <c r="H117" i="3" s="1"/>
  <c r="E116" i="3"/>
  <c r="I116" i="3" s="1"/>
  <c r="D116" i="3"/>
  <c r="H116" i="3" s="1"/>
  <c r="E115" i="3"/>
  <c r="I115" i="3" s="1"/>
  <c r="D115" i="3"/>
  <c r="H115" i="3" s="1"/>
  <c r="E114" i="3"/>
  <c r="I114" i="3" s="1"/>
  <c r="D114" i="3"/>
  <c r="H114" i="3" s="1"/>
  <c r="E113" i="3"/>
  <c r="I113" i="3" s="1"/>
  <c r="D113" i="3"/>
  <c r="H113" i="3" s="1"/>
  <c r="E112" i="3"/>
  <c r="I112" i="3" s="1"/>
  <c r="D112" i="3"/>
  <c r="H112" i="3" s="1"/>
  <c r="E111" i="3"/>
  <c r="I111" i="3" s="1"/>
  <c r="D111" i="3"/>
  <c r="H111" i="3" s="1"/>
  <c r="E110" i="3"/>
  <c r="I110" i="3" s="1"/>
  <c r="D110" i="3"/>
  <c r="H110" i="3" s="1"/>
  <c r="E109" i="3"/>
  <c r="I109" i="3" s="1"/>
  <c r="D109" i="3"/>
  <c r="H109" i="3" s="1"/>
  <c r="E108" i="3"/>
  <c r="I108" i="3" s="1"/>
  <c r="D108" i="3"/>
  <c r="H108" i="3" s="1"/>
  <c r="D93" i="3"/>
  <c r="H93" i="3" s="1"/>
  <c r="D94" i="3"/>
  <c r="H94" i="3" s="1"/>
  <c r="D95" i="3"/>
  <c r="H95" i="3" s="1"/>
  <c r="D96" i="3"/>
  <c r="H96" i="3" s="1"/>
  <c r="D97" i="3"/>
  <c r="H97" i="3" s="1"/>
  <c r="D98" i="3"/>
  <c r="H98" i="3" s="1"/>
  <c r="D99" i="3"/>
  <c r="H99" i="3" s="1"/>
  <c r="D100" i="3"/>
  <c r="H100" i="3" s="1"/>
  <c r="D101" i="3"/>
  <c r="H101" i="3" s="1"/>
  <c r="D102" i="3"/>
  <c r="H102" i="3" s="1"/>
  <c r="D103" i="3"/>
  <c r="H103" i="3" s="1"/>
  <c r="D104" i="3"/>
  <c r="H104" i="3" s="1"/>
  <c r="D105" i="3"/>
  <c r="H105" i="3" s="1"/>
  <c r="D106" i="3"/>
  <c r="E93" i="3"/>
  <c r="I93" i="3" s="1"/>
  <c r="E94" i="3"/>
  <c r="I94" i="3" s="1"/>
  <c r="E95" i="3"/>
  <c r="I95" i="3" s="1"/>
  <c r="E96" i="3"/>
  <c r="I96" i="3" s="1"/>
  <c r="E97" i="3"/>
  <c r="I97" i="3" s="1"/>
  <c r="E98" i="3"/>
  <c r="I98" i="3" s="1"/>
  <c r="E99" i="3"/>
  <c r="I99" i="3" s="1"/>
  <c r="E100" i="3"/>
  <c r="I100" i="3" s="1"/>
  <c r="E101" i="3"/>
  <c r="I101" i="3" s="1"/>
  <c r="E102" i="3"/>
  <c r="I102" i="3" s="1"/>
  <c r="E103" i="3"/>
  <c r="I103" i="3" s="1"/>
  <c r="E104" i="3"/>
  <c r="I104" i="3" s="1"/>
  <c r="E105" i="3"/>
  <c r="I105" i="3" s="1"/>
  <c r="I106" i="3" l="1"/>
  <c r="H106" i="3"/>
  <c r="C7" i="5"/>
  <c r="C6" i="5"/>
  <c r="D6" i="5"/>
  <c r="D7" i="5"/>
  <c r="D4" i="3" l="1"/>
  <c r="H4" i="3" s="1"/>
  <c r="E4" i="3"/>
  <c r="I4" i="3" s="1"/>
  <c r="D5" i="3"/>
  <c r="H5" i="3" s="1"/>
  <c r="E5" i="3"/>
  <c r="I5" i="3" s="1"/>
  <c r="H6" i="3"/>
  <c r="E6" i="3"/>
  <c r="I6" i="3" s="1"/>
  <c r="H7" i="3"/>
  <c r="E7" i="3"/>
  <c r="I7" i="3" s="1"/>
  <c r="D8" i="3"/>
  <c r="H8" i="3" s="1"/>
  <c r="E8" i="3"/>
  <c r="I8" i="3" s="1"/>
  <c r="D9" i="3"/>
  <c r="H9" i="3" s="1"/>
  <c r="E9" i="3"/>
  <c r="I9" i="3" s="1"/>
  <c r="D10" i="3"/>
  <c r="H10" i="3" s="1"/>
  <c r="E10" i="3"/>
  <c r="I10" i="3" s="1"/>
  <c r="D11" i="3"/>
  <c r="H11" i="3" s="1"/>
  <c r="E11" i="3"/>
  <c r="I11" i="3" s="1"/>
  <c r="D12" i="3"/>
  <c r="H12" i="3" s="1"/>
  <c r="E12" i="3"/>
  <c r="I12" i="3" s="1"/>
  <c r="H13" i="3"/>
  <c r="E13" i="3"/>
  <c r="I13" i="3" s="1"/>
  <c r="D14" i="3"/>
  <c r="H14" i="3" s="1"/>
  <c r="E14" i="3"/>
  <c r="I14" i="3" s="1"/>
  <c r="D15" i="3"/>
  <c r="H15" i="3" s="1"/>
  <c r="E15" i="3"/>
  <c r="I15" i="3" s="1"/>
  <c r="D16" i="3"/>
  <c r="H16" i="3" s="1"/>
  <c r="I16" i="3"/>
  <c r="D18" i="3"/>
  <c r="H18" i="3" s="1"/>
  <c r="E18" i="3"/>
  <c r="I18" i="3" s="1"/>
  <c r="D19" i="3"/>
  <c r="H19" i="3" s="1"/>
  <c r="E19" i="3"/>
  <c r="I19" i="3" s="1"/>
  <c r="D20" i="3"/>
  <c r="H20" i="3" s="1"/>
  <c r="E20" i="3"/>
  <c r="I20" i="3" s="1"/>
  <c r="D21" i="3"/>
  <c r="H21" i="3" s="1"/>
  <c r="E21" i="3"/>
  <c r="I21" i="3" s="1"/>
  <c r="D22" i="3"/>
  <c r="H22" i="3" s="1"/>
  <c r="E22" i="3"/>
  <c r="I22" i="3" s="1"/>
  <c r="D23" i="3"/>
  <c r="H23" i="3" s="1"/>
  <c r="E23" i="3"/>
  <c r="I23" i="3" s="1"/>
  <c r="D24" i="3"/>
  <c r="H24" i="3" s="1"/>
  <c r="E24" i="3"/>
  <c r="I24" i="3" s="1"/>
  <c r="D25" i="3"/>
  <c r="H25" i="3" s="1"/>
  <c r="E25" i="3"/>
  <c r="I25" i="3" s="1"/>
  <c r="D26" i="3"/>
  <c r="H26" i="3" s="1"/>
  <c r="E26" i="3"/>
  <c r="I26" i="3" s="1"/>
  <c r="D27" i="3"/>
  <c r="H27" i="3" s="1"/>
  <c r="E27" i="3"/>
  <c r="I27" i="3" s="1"/>
  <c r="D28" i="3"/>
  <c r="H28" i="3" s="1"/>
  <c r="E28" i="3"/>
  <c r="I28" i="3" s="1"/>
  <c r="D29" i="3"/>
  <c r="H29" i="3" s="1"/>
  <c r="E29" i="3"/>
  <c r="I29" i="3" s="1"/>
  <c r="D30" i="3"/>
  <c r="H30" i="3" s="1"/>
  <c r="E30" i="3"/>
  <c r="I30" i="3" s="1"/>
  <c r="D31" i="3"/>
  <c r="H31" i="3" s="1"/>
  <c r="E31" i="3"/>
  <c r="I31" i="3" s="1"/>
  <c r="D33" i="3"/>
  <c r="H33" i="3" s="1"/>
  <c r="E33" i="3"/>
  <c r="I33" i="3" s="1"/>
  <c r="D34" i="3"/>
  <c r="H34" i="3" s="1"/>
  <c r="E34" i="3"/>
  <c r="I34" i="3" s="1"/>
  <c r="D35" i="3"/>
  <c r="H35" i="3" s="1"/>
  <c r="E35" i="3"/>
  <c r="I35" i="3" s="1"/>
  <c r="D36" i="3"/>
  <c r="H36" i="3" s="1"/>
  <c r="E36" i="3"/>
  <c r="I36" i="3" s="1"/>
  <c r="D37" i="3"/>
  <c r="H37" i="3" s="1"/>
  <c r="E37" i="3"/>
  <c r="I37" i="3" s="1"/>
  <c r="D38" i="3"/>
  <c r="H38" i="3" s="1"/>
  <c r="E38" i="3"/>
  <c r="I38" i="3" s="1"/>
  <c r="D39" i="3"/>
  <c r="H39" i="3" s="1"/>
  <c r="E39" i="3"/>
  <c r="I39" i="3" s="1"/>
  <c r="D40" i="3"/>
  <c r="H40" i="3" s="1"/>
  <c r="E40" i="3"/>
  <c r="I40" i="3" s="1"/>
  <c r="D41" i="3"/>
  <c r="H41" i="3" s="1"/>
  <c r="E41" i="3"/>
  <c r="I41" i="3" s="1"/>
  <c r="D42" i="3"/>
  <c r="H42" i="3" s="1"/>
  <c r="E42" i="3"/>
  <c r="I42" i="3" s="1"/>
  <c r="D43" i="3"/>
  <c r="H43" i="3" s="1"/>
  <c r="E43" i="3"/>
  <c r="I43" i="3" s="1"/>
  <c r="D44" i="3"/>
  <c r="H44" i="3" s="1"/>
  <c r="E44" i="3"/>
  <c r="I44" i="3" s="1"/>
  <c r="D45" i="3"/>
  <c r="H45" i="3" s="1"/>
  <c r="E45" i="3"/>
  <c r="I45" i="3" s="1"/>
  <c r="D46" i="3"/>
  <c r="H46" i="3" s="1"/>
  <c r="E46" i="3"/>
  <c r="I46" i="3" s="1"/>
  <c r="D48" i="3"/>
  <c r="H48" i="3" s="1"/>
  <c r="E48" i="3"/>
  <c r="I48" i="3" s="1"/>
  <c r="D49" i="3"/>
  <c r="H49" i="3" s="1"/>
  <c r="E49" i="3"/>
  <c r="I49" i="3" s="1"/>
  <c r="D50" i="3"/>
  <c r="H50" i="3" s="1"/>
  <c r="E50" i="3"/>
  <c r="I50" i="3" s="1"/>
  <c r="D51" i="3"/>
  <c r="H51" i="3" s="1"/>
  <c r="E51" i="3"/>
  <c r="I51" i="3" s="1"/>
  <c r="D52" i="3"/>
  <c r="H52" i="3" s="1"/>
  <c r="E52" i="3"/>
  <c r="I52" i="3" s="1"/>
  <c r="D53" i="3"/>
  <c r="H53" i="3" s="1"/>
  <c r="E53" i="3"/>
  <c r="I53" i="3" s="1"/>
  <c r="D54" i="3"/>
  <c r="H54" i="3" s="1"/>
  <c r="E54" i="3"/>
  <c r="I54" i="3" s="1"/>
  <c r="D55" i="3"/>
  <c r="H55" i="3" s="1"/>
  <c r="E55" i="3"/>
  <c r="I55" i="3" s="1"/>
  <c r="D56" i="3"/>
  <c r="H56" i="3" s="1"/>
  <c r="E56" i="3"/>
  <c r="I56" i="3" s="1"/>
  <c r="D57" i="3"/>
  <c r="H57" i="3" s="1"/>
  <c r="E57" i="3"/>
  <c r="I57" i="3" s="1"/>
  <c r="D58" i="3"/>
  <c r="H58" i="3" s="1"/>
  <c r="E58" i="3"/>
  <c r="I58" i="3" s="1"/>
  <c r="D59" i="3"/>
  <c r="H59" i="3" s="1"/>
  <c r="E59" i="3"/>
  <c r="I59" i="3" s="1"/>
  <c r="D60" i="3"/>
  <c r="H60" i="3" s="1"/>
  <c r="E60" i="3"/>
  <c r="I60" i="3" s="1"/>
  <c r="D61" i="3"/>
  <c r="H61" i="3" s="1"/>
  <c r="E61" i="3"/>
  <c r="I61" i="3" s="1"/>
  <c r="D63" i="3"/>
  <c r="H63" i="3" s="1"/>
  <c r="E63" i="3"/>
  <c r="I63" i="3" s="1"/>
  <c r="D64" i="3"/>
  <c r="H64" i="3" s="1"/>
  <c r="E64" i="3"/>
  <c r="I64" i="3" s="1"/>
  <c r="D65" i="3"/>
  <c r="H65" i="3" s="1"/>
  <c r="E65" i="3"/>
  <c r="I65" i="3" s="1"/>
  <c r="D66" i="3"/>
  <c r="H66" i="3" s="1"/>
  <c r="E66" i="3"/>
  <c r="I66" i="3" s="1"/>
  <c r="D67" i="3"/>
  <c r="H67" i="3" s="1"/>
  <c r="E67" i="3"/>
  <c r="I67" i="3" s="1"/>
  <c r="D68" i="3"/>
  <c r="H68" i="3" s="1"/>
  <c r="E68" i="3"/>
  <c r="I68" i="3" s="1"/>
  <c r="D69" i="3"/>
  <c r="H69" i="3" s="1"/>
  <c r="E69" i="3"/>
  <c r="I69" i="3" s="1"/>
  <c r="D70" i="3"/>
  <c r="H70" i="3" s="1"/>
  <c r="E70" i="3"/>
  <c r="I70" i="3" s="1"/>
  <c r="D71" i="3"/>
  <c r="H71" i="3" s="1"/>
  <c r="E71" i="3"/>
  <c r="I71" i="3" s="1"/>
  <c r="D72" i="3"/>
  <c r="H72" i="3" s="1"/>
  <c r="E72" i="3"/>
  <c r="I72" i="3" s="1"/>
  <c r="D73" i="3"/>
  <c r="H73" i="3" s="1"/>
  <c r="E73" i="3"/>
  <c r="I73" i="3" s="1"/>
  <c r="D74" i="3"/>
  <c r="H74" i="3" s="1"/>
  <c r="E74" i="3"/>
  <c r="I74" i="3" s="1"/>
  <c r="D75" i="3"/>
  <c r="H75" i="3" s="1"/>
  <c r="E75" i="3"/>
  <c r="I75" i="3" s="1"/>
  <c r="D76" i="3"/>
  <c r="H76" i="3" s="1"/>
  <c r="E76" i="3"/>
  <c r="I76" i="3" s="1"/>
  <c r="D78" i="3"/>
  <c r="H78" i="3" s="1"/>
  <c r="E78" i="3"/>
  <c r="I78" i="3" s="1"/>
  <c r="D79" i="3"/>
  <c r="H79" i="3" s="1"/>
  <c r="E79" i="3"/>
  <c r="I79" i="3" s="1"/>
  <c r="D80" i="3"/>
  <c r="H80" i="3" s="1"/>
  <c r="E80" i="3"/>
  <c r="I80" i="3" s="1"/>
  <c r="D81" i="3"/>
  <c r="H81" i="3" s="1"/>
  <c r="E81" i="3"/>
  <c r="I81" i="3" s="1"/>
  <c r="D82" i="3"/>
  <c r="H82" i="3" s="1"/>
  <c r="E82" i="3"/>
  <c r="I82" i="3" s="1"/>
  <c r="D83" i="3"/>
  <c r="H83" i="3" s="1"/>
  <c r="E83" i="3"/>
  <c r="I83" i="3" s="1"/>
  <c r="D84" i="3"/>
  <c r="H84" i="3" s="1"/>
  <c r="E84" i="3"/>
  <c r="I84" i="3" s="1"/>
  <c r="D85" i="3"/>
  <c r="H85" i="3" s="1"/>
  <c r="E85" i="3"/>
  <c r="I85" i="3" s="1"/>
  <c r="D86" i="3"/>
  <c r="H86" i="3" s="1"/>
  <c r="E86" i="3"/>
  <c r="I86" i="3" s="1"/>
  <c r="D87" i="3"/>
  <c r="H87" i="3" s="1"/>
  <c r="E87" i="3"/>
  <c r="I87" i="3" s="1"/>
  <c r="D88" i="3"/>
  <c r="H88" i="3" s="1"/>
  <c r="E88" i="3"/>
  <c r="I88" i="3" s="1"/>
  <c r="D89" i="3"/>
  <c r="H89" i="3" s="1"/>
  <c r="E89" i="3"/>
  <c r="I89" i="3" s="1"/>
  <c r="D90" i="3"/>
  <c r="H90" i="3" s="1"/>
  <c r="E90" i="3"/>
  <c r="I90" i="3" s="1"/>
  <c r="D91" i="3"/>
  <c r="E91" i="3"/>
  <c r="E3" i="3"/>
  <c r="I3" i="3" s="1"/>
  <c r="H3" i="3"/>
  <c r="H91" i="3" l="1"/>
  <c r="I91" i="3"/>
  <c r="D3" i="5"/>
  <c r="C3" i="5"/>
  <c r="C4" i="5"/>
  <c r="D5" i="5"/>
  <c r="D4" i="5"/>
  <c r="C5" i="5"/>
  <c r="C8" i="5" l="1"/>
  <c r="D8" i="5"/>
</calcChain>
</file>

<file path=xl/sharedStrings.xml><?xml version="1.0" encoding="utf-8"?>
<sst xmlns="http://schemas.openxmlformats.org/spreadsheetml/2006/main" count="257" uniqueCount="40">
  <si>
    <t>Program Name</t>
  </si>
  <si>
    <t>LDC Account Number</t>
  </si>
  <si>
    <t>LDC Application ID</t>
  </si>
  <si>
    <t>Application Phase ID</t>
  </si>
  <si>
    <t>Project Completion Date</t>
  </si>
  <si>
    <t>SAVE ON ENERGY AUDIT FUNDING PROGRAM</t>
  </si>
  <si>
    <t>SAVE ON ENERGY EXISTING BUILDING COMMISSIONING PROGRAM</t>
  </si>
  <si>
    <t>SAVE ON ENERGY HIGH PERFORMANCE NEW CONSTRUCTION PROGRAM</t>
  </si>
  <si>
    <t>SAVE ON ENERGY NEW CONSTRUCTION PROGRAM</t>
  </si>
  <si>
    <t>OPSAVER LOCAL PROGRAM</t>
  </si>
  <si>
    <t>Measure ID</t>
  </si>
  <si>
    <t>Measure Name</t>
  </si>
  <si>
    <t>Measure Description</t>
  </si>
  <si>
    <t>Measure Type</t>
  </si>
  <si>
    <t>Measure End Use</t>
  </si>
  <si>
    <t>Project Track</t>
  </si>
  <si>
    <t>Quantity</t>
  </si>
  <si>
    <t>Gross Energy Savings (kWh)</t>
  </si>
  <si>
    <t>Gross Demand Savings (kW)</t>
  </si>
  <si>
    <t>Custom</t>
  </si>
  <si>
    <t>SAVE ON ENERGY PROCESS AND SYSTEMS UPGRADES PROGRAM</t>
  </si>
  <si>
    <t>Project Completion Year</t>
  </si>
  <si>
    <t>Year</t>
  </si>
  <si>
    <t>NTG (Energy)</t>
  </si>
  <si>
    <t>NTG (Demand)</t>
  </si>
  <si>
    <t>Net Energy Savings (kWh)</t>
  </si>
  <si>
    <t>Net Demand Savings (kW)</t>
  </si>
  <si>
    <t>Save On Energy Energy Manager Program</t>
  </si>
  <si>
    <t>Save On Energy Business Refrigeration Incentive Program</t>
  </si>
  <si>
    <t>Adaptive Thermostat Local Program</t>
  </si>
  <si>
    <t>PUMPsaver Local Program</t>
  </si>
  <si>
    <t>RTUsaver</t>
  </si>
  <si>
    <t>Save On Energy Small Business Lighting Program</t>
  </si>
  <si>
    <t>Swimming Pool Efficiency Local Program</t>
  </si>
  <si>
    <t>MURB In-Suite Direct Install Lighting Program</t>
  </si>
  <si>
    <t>Total</t>
  </si>
  <si>
    <t>PSUI - Project Incentive - 2</t>
  </si>
  <si>
    <t>CHP</t>
  </si>
  <si>
    <t>SAVE ON ENERGY MONITORING AND TARGETING PROGRAM</t>
  </si>
  <si>
    <t>PSUI - Project Incentive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</si>
</sst>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/dd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0" xfId="0" applyFont="1"/>
    <xf numFmtId="43" fontId="7" fillId="0" borderId="0" xfId="2" applyFont="1"/>
    <xf numFmtId="9" fontId="7" fillId="0" borderId="0" xfId="3" applyFont="1"/>
    <xf numFmtId="43" fontId="7" fillId="0" borderId="0" xfId="0" applyNumberFormat="1" applyFont="1"/>
    <xf numFmtId="9" fontId="7" fillId="0" borderId="0" xfId="0" applyNumberFormat="1" applyFont="1"/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4" xfId="0" applyNumberFormat="1" applyFont="1" applyBorder="1" applyAlignment="1">
      <alignment horizontal="center" vertical="center"/>
    </xf>
    <xf numFmtId="0" fontId="8" fillId="0" borderId="0" xfId="0" applyFont="1"/>
    <xf numFmtId="43" fontId="0" fillId="0" borderId="0" xfId="2" applyFont="1"/>
    <xf numFmtId="43" fontId="7" fillId="0" borderId="0" xfId="2" applyNumberFormat="1" applyFont="1"/>
    <xf numFmtId="43" fontId="0" fillId="0" borderId="0" xfId="0" applyNumberFormat="1"/>
    <xf numFmtId="14" fontId="8" fillId="0" borderId="0" xfId="0" applyNumberFormat="1" applyFont="1"/>
    <xf numFmtId="164" fontId="8" fillId="0" borderId="0" xfId="0" applyNumberFormat="1" applyFont="1"/>
  </cellXfs>
  <cellStyles count="4">
    <cellStyle name="Comma" xfId="2" builtinId="3"/>
    <cellStyle name="Normal" xfId="0" builtinId="0"/>
    <cellStyle name="Normal 4" xfId="1" xr:uid="{DBC84870-2903-4F5B-81A1-3B5928082EC5}"/>
    <cellStyle name="Percent" xfId="3" builtinId="5"/>
  </cellStyles>
  <dxfs count="17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FCD273-B17C-4B46-A293-2EC3F8E1EDBF}" name="Table1" displayName="Table1" ref="B2:D8" totalsRowShown="0" headerRowDxfId="16" dataDxfId="14" headerRowBorderDxfId="15" tableBorderDxfId="13">
  <tableColumns count="3">
    <tableColumn id="1" xr3:uid="{4E37F5F9-35DD-4D02-8100-2802111D8193}" name="Year" dataDxfId="12"/>
    <tableColumn id="2" xr3:uid="{812686CC-514C-46CB-9101-C3D6E105CEB6}" name="Net Energy Savings (kWh)" dataDxfId="11" dataCellStyle="Comma"/>
    <tableColumn id="3" xr3:uid="{A5B12AEF-390E-447B-BA56-E6A1B38AB7D9}" name="Net Demand Savings (kW)" dataDxfId="10" dataCellStyle="Comma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8263CA-A27C-42FC-9751-0A08DB7D821A}" name="Table25" displayName="Table25" ref="B2:I122" totalsRowShown="0" headerRowDxfId="9" dataDxfId="8">
  <autoFilter ref="B2:I122" xr:uid="{4A66626A-EE37-44CB-8822-65AF4CBD8CA8}">
    <filterColumn colId="1">
      <filters>
        <filter val="2018"/>
        <filter val="2019"/>
        <filter val="2020"/>
        <filter val="2021"/>
      </filters>
    </filterColumn>
    <filterColumn colId="2">
      <filters>
        <filter val="1,253,000.00"/>
        <filter val="1,455,534.00"/>
        <filter val="1,922,411.00"/>
        <filter val="10,627,276.18"/>
        <filter val="117,953.00"/>
        <filter val="12,128,858.40"/>
        <filter val="121,403.44"/>
        <filter val="188,596.00"/>
        <filter val="2,323,000.00"/>
        <filter val="2,461,000.00"/>
        <filter val="223,901,020.00"/>
        <filter val="271,844.00"/>
        <filter val="3,809,000.00"/>
        <filter val="364,000.00"/>
        <filter val="4,961,361.71"/>
        <filter val="45,802,934.35"/>
        <filter val="516,466.00"/>
        <filter val="657,510.00"/>
        <filter val="663,988.00"/>
      </filters>
    </filterColumn>
  </autoFilter>
  <tableColumns count="8">
    <tableColumn id="1" xr3:uid="{E91E386F-207D-4616-BD45-661CA6E2CE33}" name="Program Name" dataDxfId="7"/>
    <tableColumn id="2" xr3:uid="{D80448BC-BF35-4267-88A0-5E2EC8235145}" name="Year" dataDxfId="6"/>
    <tableColumn id="3" xr3:uid="{86C4D2F8-ABC1-471B-BCC5-76CB201E6B36}" name="Gross Energy Savings (kWh)" dataDxfId="5" dataCellStyle="Comma">
      <calculatedColumnFormula>SUMIFS('Measures Jun2023-Dec2023'!L:L,'Measures Jun2023-Dec2023'!O:O,Table25[[#This Row],[Year]],'Measures Jun2023-Dec2023'!A:A,Table25[[#This Row],[Program Name]])</calculatedColumnFormula>
    </tableColumn>
    <tableColumn id="4" xr3:uid="{B86EA011-23BC-4A4E-9207-3A88D4FD485B}" name="Gross Demand Savings (kW)" dataDxfId="4" dataCellStyle="Comma">
      <calculatedColumnFormula>SUMIFS('Measures Jun2023-Dec2023'!M:M,'Measures Jun2023-Dec2023'!O:O,Table25[[#This Row],[Year]],'Measures Jun2023-Dec2023'!A:A,Table25[[#This Row],[Program Name]])</calculatedColumnFormula>
    </tableColumn>
    <tableColumn id="5" xr3:uid="{F7F09BBC-D0F0-4D72-A0D5-ECFB8C5093FF}" name="NTG (Energy)" dataDxfId="3" dataCellStyle="Percent"/>
    <tableColumn id="6" xr3:uid="{F68B5D44-90B1-4F0F-8C5E-C0A244A60C4B}" name="NTG (Demand)" dataDxfId="2" dataCellStyle="Percent"/>
    <tableColumn id="7" xr3:uid="{56C9582E-3C20-4899-B21F-877F70870A71}" name="Net Energy Savings (kWh)" dataDxfId="1">
      <calculatedColumnFormula>Table25[[#This Row],[Gross Energy Savings (kWh)]]*Table25[[#This Row],[NTG (Energy)]]</calculatedColumnFormula>
    </tableColumn>
    <tableColumn id="8" xr3:uid="{21CE2007-ED63-4821-8571-5D084F5EAEC0}" name="Net Demand Savings (kW)" dataDxfId="0">
      <calculatedColumnFormula>Table25[[#This Row],[Gross Demand Savings (kW)]]*Table25[[#This Row],[NTG (Demand)]]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DDC6-1CF0-49B1-90F3-62411A3EB1FF}">
  <dimension ref="B2:J8"/>
  <sheetViews>
    <sheetView tabSelected="1" workbookViewId="0">
      <selection activeCell="D17" sqref="D17"/>
    </sheetView>
  </sheetViews>
  <sheetFormatPr defaultRowHeight="14.5" x14ac:dyDescent="0.35"/>
  <cols>
    <col min="3" max="3" width="24.1796875" bestFit="1" customWidth="1"/>
    <col min="4" max="4" width="22.7265625" bestFit="1" customWidth="1"/>
    <col min="6" max="6" width="14.26953125" bestFit="1" customWidth="1"/>
    <col min="7" max="7" width="24.1796875" bestFit="1" customWidth="1"/>
    <col min="8" max="8" width="24.7265625" bestFit="1" customWidth="1"/>
    <col min="9" max="9" width="15.26953125" bestFit="1" customWidth="1"/>
    <col min="10" max="10" width="10.54296875" bestFit="1" customWidth="1"/>
  </cols>
  <sheetData>
    <row r="2" spans="2:10" x14ac:dyDescent="0.35">
      <c r="B2" s="13" t="s">
        <v>22</v>
      </c>
      <c r="C2" s="13" t="s">
        <v>25</v>
      </c>
      <c r="D2" s="13" t="s">
        <v>26</v>
      </c>
    </row>
    <row r="3" spans="2:10" x14ac:dyDescent="0.35">
      <c r="B3" s="13">
        <v>2018</v>
      </c>
      <c r="C3" s="14">
        <f>SUMIF('Jun2023-Dec2023 Summary'!C:C,Table1[[#This Row],[Year]],'Jun2023-Dec2023 Summary'!H:H)</f>
        <v>0</v>
      </c>
      <c r="D3" s="14">
        <f>SUMIF('Jun2023-Dec2023 Summary'!C:C,Table1[[#This Row],[Year]],'Jun2023-Dec2023 Summary'!I:I)</f>
        <v>0</v>
      </c>
    </row>
    <row r="4" spans="2:10" x14ac:dyDescent="0.35">
      <c r="B4" s="15">
        <v>2019</v>
      </c>
      <c r="C4" s="14">
        <f>SUMIF('Jun2023-Dec2023 Summary'!C:C,Table1[[#This Row],[Year]],'Jun2023-Dec2023 Summary'!H:H)</f>
        <v>0</v>
      </c>
      <c r="D4" s="14">
        <f>SUMIF('Jun2023-Dec2023 Summary'!C:C,Table1[[#This Row],[Year]],'Jun2023-Dec2023 Summary'!I:I)</f>
        <v>0</v>
      </c>
      <c r="G4" s="19"/>
      <c r="H4" s="19"/>
      <c r="I4" s="19"/>
      <c r="J4" s="19"/>
    </row>
    <row r="5" spans="2:10" x14ac:dyDescent="0.35">
      <c r="B5" s="15">
        <v>2020</v>
      </c>
      <c r="C5" s="14">
        <f>SUMIF('Jun2023-Dec2023 Summary'!C:C,Table1[[#This Row],[Year]],'Jun2023-Dec2023 Summary'!H:H)</f>
        <v>2233148.6324099447</v>
      </c>
      <c r="D5" s="14">
        <f>SUMIF('Jun2023-Dec2023 Summary'!C:C,Table1[[#This Row],[Year]],'Jun2023-Dec2023 Summary'!I:I)</f>
        <v>189.27493917274941</v>
      </c>
      <c r="F5" s="21"/>
      <c r="G5" s="21"/>
      <c r="H5" s="19"/>
      <c r="I5" s="19"/>
      <c r="J5" s="19"/>
    </row>
    <row r="6" spans="2:10" x14ac:dyDescent="0.35">
      <c r="B6" s="15">
        <v>2021</v>
      </c>
      <c r="C6" s="14">
        <f>SUMIF('Jun2023-Dec2023 Summary'!C:C,Table1[[#This Row],[Year]],'Jun2023-Dec2023 Summary'!H:H)</f>
        <v>15230809.587061413</v>
      </c>
      <c r="D6" s="14">
        <f>SUMIF('Jun2023-Dec2023 Summary'!C:C,Table1[[#This Row],[Year]],'Jun2023-Dec2023 Summary'!I:I)</f>
        <v>1660.2238442822386</v>
      </c>
      <c r="F6" s="21"/>
      <c r="G6" s="21"/>
      <c r="I6" s="19"/>
      <c r="J6" s="19"/>
    </row>
    <row r="7" spans="2:10" x14ac:dyDescent="0.35">
      <c r="B7" s="15">
        <v>2022</v>
      </c>
      <c r="C7" s="14">
        <f>SUMIF('Jun2023-Dec2023 Summary'!C:C,Table1[[#This Row],[Year]],'Jun2023-Dec2023 Summary'!H:H)</f>
        <v>0</v>
      </c>
      <c r="D7" s="14">
        <f>SUMIF('Jun2023-Dec2023 Summary'!C:C,Table1[[#This Row],[Year]],'Jun2023-Dec2023 Summary'!I:I)</f>
        <v>0</v>
      </c>
    </row>
    <row r="8" spans="2:10" x14ac:dyDescent="0.35">
      <c r="B8" s="16" t="s">
        <v>35</v>
      </c>
      <c r="C8" s="17">
        <f>SUM(C3:C7)</f>
        <v>17463958.219471358</v>
      </c>
      <c r="D8" s="17">
        <f>SUM(D3:D7)</f>
        <v>1849.4987834549879</v>
      </c>
      <c r="F8" s="21"/>
      <c r="G8" s="2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DB71-175C-4E72-B271-1916F49C6A14}">
  <dimension ref="B2:O125"/>
  <sheetViews>
    <sheetView zoomScale="70" zoomScaleNormal="70" workbookViewId="0">
      <selection activeCell="B134" sqref="B134"/>
    </sheetView>
  </sheetViews>
  <sheetFormatPr defaultRowHeight="14.5" x14ac:dyDescent="0.35"/>
  <cols>
    <col min="2" max="2" width="69.54296875" bestFit="1" customWidth="1"/>
    <col min="3" max="3" width="12.81640625" bestFit="1" customWidth="1"/>
    <col min="4" max="4" width="21.7265625" customWidth="1"/>
    <col min="5" max="5" width="15.1796875" customWidth="1"/>
    <col min="6" max="6" width="14" customWidth="1"/>
    <col min="7" max="7" width="14.1796875" customWidth="1"/>
    <col min="8" max="8" width="26.81640625" bestFit="1" customWidth="1"/>
    <col min="9" max="9" width="15.1796875" bestFit="1" customWidth="1"/>
    <col min="11" max="11" width="18.54296875" bestFit="1" customWidth="1"/>
    <col min="12" max="12" width="13.1796875" bestFit="1" customWidth="1"/>
    <col min="14" max="14" width="17.26953125" bestFit="1" customWidth="1"/>
    <col min="15" max="15" width="11.54296875" bestFit="1" customWidth="1"/>
  </cols>
  <sheetData>
    <row r="2" spans="2:9" ht="84" x14ac:dyDescent="0.35">
      <c r="B2" s="4" t="s">
        <v>0</v>
      </c>
      <c r="C2" s="4" t="s">
        <v>22</v>
      </c>
      <c r="D2" s="5" t="s">
        <v>17</v>
      </c>
      <c r="E2" s="5" t="s">
        <v>18</v>
      </c>
      <c r="F2" s="6" t="s">
        <v>23</v>
      </c>
      <c r="G2" s="6" t="s">
        <v>24</v>
      </c>
      <c r="H2" s="7" t="s">
        <v>25</v>
      </c>
      <c r="I2" s="7" t="s">
        <v>26</v>
      </c>
    </row>
    <row r="3" spans="2:9" ht="18.5" hidden="1" x14ac:dyDescent="0.45">
      <c r="B3" t="s">
        <v>5</v>
      </c>
      <c r="C3" s="8">
        <v>2019</v>
      </c>
      <c r="D3" s="9">
        <f>SUMIFS('Measures Jun2023-Dec2023'!L:L,'Measures Jun2023-Dec2023'!O:O,Table25[[#This Row],[Year]],'Measures Jun2023-Dec2023'!A:A,Table25[[#This Row],[Program Name]])</f>
        <v>0</v>
      </c>
      <c r="E3" s="9">
        <f>SUMIFS('Measures Jun2023-Dec2023'!M:M,'Measures Jun2023-Dec2023'!O:O,Table25[[#This Row],[Year]],'Measures Jun2023-Dec2023'!A:A,Table25[[#This Row],[Program Name]])</f>
        <v>0</v>
      </c>
      <c r="F3" s="10">
        <v>0.94128781511884396</v>
      </c>
      <c r="G3" s="10">
        <v>0.94260485651214099</v>
      </c>
      <c r="H3" s="11">
        <f>Table25[[#This Row],[Gross Energy Savings (kWh)]]*Table25[[#This Row],[NTG (Energy)]]</f>
        <v>0</v>
      </c>
      <c r="I3" s="11">
        <f>Table25[[#This Row],[Gross Demand Savings (kW)]]*Table25[[#This Row],[NTG (Demand)]]</f>
        <v>0</v>
      </c>
    </row>
    <row r="4" spans="2:9" ht="18.5" hidden="1" x14ac:dyDescent="0.45">
      <c r="B4" s="8" t="s">
        <v>27</v>
      </c>
      <c r="C4" s="8">
        <v>2019</v>
      </c>
      <c r="D4" s="9">
        <f>SUMIFS('Measures Jun2023-Dec2023'!L:L,'Measures Jun2023-Dec2023'!O:O,Table25[[#This Row],[Year]],'Measures Jun2023-Dec2023'!A:A,Table25[[#This Row],[Program Name]])</f>
        <v>0</v>
      </c>
      <c r="E4" s="9">
        <f>SUMIFS('Measures Jun2023-Dec2023'!M:M,'Measures Jun2023-Dec2023'!O:O,Table25[[#This Row],[Year]],'Measures Jun2023-Dec2023'!A:A,Table25[[#This Row],[Program Name]])</f>
        <v>0</v>
      </c>
      <c r="F4" s="10">
        <v>0.71579049996017796</v>
      </c>
      <c r="G4" s="10">
        <v>0.71638655462184897</v>
      </c>
      <c r="H4" s="11">
        <f>Table25[[#This Row],[Gross Energy Savings (kWh)]]*Table25[[#This Row],[NTG (Energy)]]</f>
        <v>0</v>
      </c>
      <c r="I4" s="11">
        <f>Table25[[#This Row],[Gross Demand Savings (kW)]]*Table25[[#This Row],[NTG (Demand)]]</f>
        <v>0</v>
      </c>
    </row>
    <row r="5" spans="2:9" ht="18.5" hidden="1" x14ac:dyDescent="0.45">
      <c r="B5" s="8" t="s">
        <v>28</v>
      </c>
      <c r="C5" s="8">
        <v>2019</v>
      </c>
      <c r="D5" s="9">
        <f>SUMIFS('Measures Jun2023-Dec2023'!L:L,'Measures Jun2023-Dec2023'!O:O,Table25[[#This Row],[Year]],'Measures Jun2023-Dec2023'!A:A,Table25[[#This Row],[Program Name]])</f>
        <v>0</v>
      </c>
      <c r="E5" s="9">
        <f>SUMIFS('Measures Jun2023-Dec2023'!M:M,'Measures Jun2023-Dec2023'!O:O,Table25[[#This Row],[Year]],'Measures Jun2023-Dec2023'!A:A,Table25[[#This Row],[Program Name]])</f>
        <v>0</v>
      </c>
      <c r="F5" s="10">
        <v>1.0050000794029998</v>
      </c>
      <c r="G5" s="10">
        <v>1.19201995012469</v>
      </c>
      <c r="H5" s="11">
        <f>Table25[[#This Row],[Gross Energy Savings (kWh)]]*Table25[[#This Row],[NTG (Energy)]]</f>
        <v>0</v>
      </c>
      <c r="I5" s="11">
        <f>Table25[[#This Row],[Gross Demand Savings (kW)]]*Table25[[#This Row],[NTG (Demand)]]</f>
        <v>0</v>
      </c>
    </row>
    <row r="6" spans="2:9" ht="18.5" x14ac:dyDescent="0.45">
      <c r="B6" t="s">
        <v>8</v>
      </c>
      <c r="C6" s="8">
        <v>2019</v>
      </c>
      <c r="D6" s="9">
        <f>SUMIFS('Measures Jun2023-Dec2023'!L:L,'Measures Jun2023-Dec2023'!O:O,Table25[[#This Row],[Year]],'Measures Jun2023-Dec2023'!A:A,Table25[[#This Row],[Program Name]])</f>
        <v>0</v>
      </c>
      <c r="E6" s="9">
        <f>SUMIFS('Measures Jun2023-Dec2023'!M:M,'Measures Jun2023-Dec2023'!O:O,Table25[[#This Row],[Year]],'Measures Jun2023-Dec2023'!A:A,Table25[[#This Row],[Program Name]])</f>
        <v>0</v>
      </c>
      <c r="F6" s="10">
        <v>0.78721683117229002</v>
      </c>
      <c r="G6" s="10">
        <v>0.75257731958762908</v>
      </c>
      <c r="H6" s="11">
        <f>Table25[[#This Row],[Gross Energy Savings (kWh)]]*Table25[[#This Row],[NTG (Energy)]]</f>
        <v>0</v>
      </c>
      <c r="I6" s="11">
        <f>Table25[[#This Row],[Gross Demand Savings (kW)]]*Table25[[#This Row],[NTG (Demand)]]</f>
        <v>0</v>
      </c>
    </row>
    <row r="7" spans="2:9" ht="18.5" x14ac:dyDescent="0.45">
      <c r="B7" t="s">
        <v>9</v>
      </c>
      <c r="C7" s="8">
        <v>2019</v>
      </c>
      <c r="D7" s="9">
        <f>SUMIFS('Measures Jun2023-Dec2023'!L:L,'Measures Jun2023-Dec2023'!O:O,Table25[[#This Row],[Year]],'Measures Jun2023-Dec2023'!A:A,Table25[[#This Row],[Program Name]])</f>
        <v>0</v>
      </c>
      <c r="E7" s="9">
        <f>SUMIFS('Measures Jun2023-Dec2023'!M:M,'Measures Jun2023-Dec2023'!O:O,Table25[[#This Row],[Year]],'Measures Jun2023-Dec2023'!A:A,Table25[[#This Row],[Program Name]])</f>
        <v>0</v>
      </c>
      <c r="F7" s="10">
        <v>1</v>
      </c>
      <c r="G7" s="10">
        <v>1</v>
      </c>
      <c r="H7" s="11">
        <f>Table25[[#This Row],[Gross Energy Savings (kWh)]]*Table25[[#This Row],[NTG (Energy)]]</f>
        <v>0</v>
      </c>
      <c r="I7" s="11">
        <f>Table25[[#This Row],[Gross Demand Savings (kW)]]*Table25[[#This Row],[NTG (Demand)]]</f>
        <v>0</v>
      </c>
    </row>
    <row r="8" spans="2:9" ht="18.5" hidden="1" x14ac:dyDescent="0.45">
      <c r="B8" s="8" t="s">
        <v>29</v>
      </c>
      <c r="C8" s="8">
        <v>2019</v>
      </c>
      <c r="D8" s="9">
        <f>SUMIFS('Measures Jun2023-Dec2023'!L:L,'Measures Jun2023-Dec2023'!O:O,Table25[[#This Row],[Year]],'Measures Jun2023-Dec2023'!A:A,Table25[[#This Row],[Program Name]])</f>
        <v>0</v>
      </c>
      <c r="E8" s="9">
        <f>SUMIFS('Measures Jun2023-Dec2023'!M:M,'Measures Jun2023-Dec2023'!O:O,Table25[[#This Row],[Year]],'Measures Jun2023-Dec2023'!A:A,Table25[[#This Row],[Program Name]])</f>
        <v>0</v>
      </c>
      <c r="F8" s="10">
        <v>1</v>
      </c>
      <c r="G8" s="10">
        <v>1</v>
      </c>
      <c r="H8" s="11">
        <f>Table25[[#This Row],[Gross Energy Savings (kWh)]]*Table25[[#This Row],[NTG (Energy)]]</f>
        <v>0</v>
      </c>
      <c r="I8" s="11">
        <f>Table25[[#This Row],[Gross Demand Savings (kW)]]*Table25[[#This Row],[NTG (Demand)]]</f>
        <v>0</v>
      </c>
    </row>
    <row r="9" spans="2:9" ht="18.5" hidden="1" x14ac:dyDescent="0.45">
      <c r="B9" s="8" t="s">
        <v>30</v>
      </c>
      <c r="C9" s="8">
        <v>2019</v>
      </c>
      <c r="D9" s="9">
        <f>SUMIFS('Measures Jun2023-Dec2023'!L:L,'Measures Jun2023-Dec2023'!O:O,Table25[[#This Row],[Year]],'Measures Jun2023-Dec2023'!A:A,Table25[[#This Row],[Program Name]])</f>
        <v>0</v>
      </c>
      <c r="E9" s="9">
        <f>SUMIFS('Measures Jun2023-Dec2023'!M:M,'Measures Jun2023-Dec2023'!O:O,Table25[[#This Row],[Year]],'Measures Jun2023-Dec2023'!A:A,Table25[[#This Row],[Program Name]])</f>
        <v>0</v>
      </c>
      <c r="F9" s="10">
        <v>1.01000002984193</v>
      </c>
      <c r="G9" s="10">
        <v>1.20687575392039</v>
      </c>
      <c r="H9" s="11">
        <f>Table25[[#This Row],[Gross Energy Savings (kWh)]]*Table25[[#This Row],[NTG (Energy)]]</f>
        <v>0</v>
      </c>
      <c r="I9" s="11">
        <f>Table25[[#This Row],[Gross Demand Savings (kW)]]*Table25[[#This Row],[NTG (Demand)]]</f>
        <v>0</v>
      </c>
    </row>
    <row r="10" spans="2:9" ht="18.5" hidden="1" x14ac:dyDescent="0.45">
      <c r="B10" s="8" t="s">
        <v>31</v>
      </c>
      <c r="C10" s="8">
        <v>2019</v>
      </c>
      <c r="D10" s="9">
        <f>SUMIFS('Measures Jun2023-Dec2023'!L:L,'Measures Jun2023-Dec2023'!O:O,Table25[[#This Row],[Year]],'Measures Jun2023-Dec2023'!A:A,Table25[[#This Row],[Program Name]])</f>
        <v>0</v>
      </c>
      <c r="E10" s="9">
        <f>SUMIFS('Measures Jun2023-Dec2023'!M:M,'Measures Jun2023-Dec2023'!O:O,Table25[[#This Row],[Year]],'Measures Jun2023-Dec2023'!A:A,Table25[[#This Row],[Program Name]])</f>
        <v>0</v>
      </c>
      <c r="F10" s="10">
        <v>0.70681100844601696</v>
      </c>
      <c r="G10" s="10">
        <v>0.72972972972972994</v>
      </c>
      <c r="H10" s="11">
        <f>Table25[[#This Row],[Gross Energy Savings (kWh)]]*Table25[[#This Row],[NTG (Energy)]]</f>
        <v>0</v>
      </c>
      <c r="I10" s="11">
        <f>Table25[[#This Row],[Gross Demand Savings (kW)]]*Table25[[#This Row],[NTG (Demand)]]</f>
        <v>0</v>
      </c>
    </row>
    <row r="11" spans="2:9" ht="18.5" hidden="1" x14ac:dyDescent="0.45">
      <c r="B11" s="8" t="s">
        <v>32</v>
      </c>
      <c r="C11" s="8">
        <v>2019</v>
      </c>
      <c r="D11" s="9">
        <f>SUMIFS('Measures Jun2023-Dec2023'!L:L,'Measures Jun2023-Dec2023'!O:O,Table25[[#This Row],[Year]],'Measures Jun2023-Dec2023'!A:A,Table25[[#This Row],[Program Name]])</f>
        <v>0</v>
      </c>
      <c r="E11" s="9">
        <f>SUMIFS('Measures Jun2023-Dec2023'!M:M,'Measures Jun2023-Dec2023'!O:O,Table25[[#This Row],[Year]],'Measures Jun2023-Dec2023'!A:A,Table25[[#This Row],[Program Name]])</f>
        <v>0</v>
      </c>
      <c r="F11" s="10">
        <v>0.92910443318564906</v>
      </c>
      <c r="G11" s="10">
        <v>0.93017656500802604</v>
      </c>
      <c r="H11" s="11">
        <f>Table25[[#This Row],[Gross Energy Savings (kWh)]]*Table25[[#This Row],[NTG (Energy)]]</f>
        <v>0</v>
      </c>
      <c r="I11" s="11">
        <f>Table25[[#This Row],[Gross Demand Savings (kW)]]*Table25[[#This Row],[NTG (Demand)]]</f>
        <v>0</v>
      </c>
    </row>
    <row r="12" spans="2:9" ht="18.5" hidden="1" x14ac:dyDescent="0.45">
      <c r="B12" s="8" t="s">
        <v>33</v>
      </c>
      <c r="C12" s="8">
        <v>2019</v>
      </c>
      <c r="D12" s="9">
        <f>SUMIFS('Measures Jun2023-Dec2023'!L:L,'Measures Jun2023-Dec2023'!O:O,Table25[[#This Row],[Year]],'Measures Jun2023-Dec2023'!A:A,Table25[[#This Row],[Program Name]])</f>
        <v>0</v>
      </c>
      <c r="E12" s="9">
        <f>SUMIFS('Measures Jun2023-Dec2023'!M:M,'Measures Jun2023-Dec2023'!O:O,Table25[[#This Row],[Year]],'Measures Jun2023-Dec2023'!A:A,Table25[[#This Row],[Program Name]])</f>
        <v>0</v>
      </c>
      <c r="F12" s="10">
        <v>1.00199992566395</v>
      </c>
      <c r="G12" s="10">
        <v>1</v>
      </c>
      <c r="H12" s="11">
        <f>Table25[[#This Row],[Gross Energy Savings (kWh)]]*Table25[[#This Row],[NTG (Energy)]]</f>
        <v>0</v>
      </c>
      <c r="I12" s="11">
        <f>Table25[[#This Row],[Gross Demand Savings (kW)]]*Table25[[#This Row],[NTG (Demand)]]</f>
        <v>0</v>
      </c>
    </row>
    <row r="13" spans="2:9" ht="18.5" x14ac:dyDescent="0.45">
      <c r="B13" t="s">
        <v>7</v>
      </c>
      <c r="C13" s="8">
        <v>2019</v>
      </c>
      <c r="D13" s="9">
        <f>SUMIFS('Measures Jun2023-Dec2023'!L:L,'Measures Jun2023-Dec2023'!O:O,Table25[[#This Row],[Year]],'Measures Jun2023-Dec2023'!A:A,Table25[[#This Row],[Program Name]])</f>
        <v>0</v>
      </c>
      <c r="E13" s="9">
        <f>SUMIFS('Measures Jun2023-Dec2023'!M:M,'Measures Jun2023-Dec2023'!O:O,Table25[[#This Row],[Year]],'Measures Jun2023-Dec2023'!A:A,Table25[[#This Row],[Program Name]])</f>
        <v>0</v>
      </c>
      <c r="F13" s="10">
        <v>0.56618717614107705</v>
      </c>
      <c r="G13" s="10">
        <v>0.56639004149377603</v>
      </c>
      <c r="H13" s="11">
        <f>Table25[[#This Row],[Gross Energy Savings (kWh)]]*Table25[[#This Row],[NTG (Energy)]]</f>
        <v>0</v>
      </c>
      <c r="I13" s="11">
        <f>Table25[[#This Row],[Gross Demand Savings (kW)]]*Table25[[#This Row],[NTG (Demand)]]</f>
        <v>0</v>
      </c>
    </row>
    <row r="14" spans="2:9" ht="18.5" x14ac:dyDescent="0.45">
      <c r="B14" t="s">
        <v>6</v>
      </c>
      <c r="C14" s="8">
        <v>2019</v>
      </c>
      <c r="D14" s="9">
        <f>SUMIFS('Measures Jun2023-Dec2023'!L:L,'Measures Jun2023-Dec2023'!O:O,Table25[[#This Row],[Year]],'Measures Jun2023-Dec2023'!A:A,Table25[[#This Row],[Program Name]])</f>
        <v>0</v>
      </c>
      <c r="E14" s="9">
        <f>SUMIFS('Measures Jun2023-Dec2023'!M:M,'Measures Jun2023-Dec2023'!O:O,Table25[[#This Row],[Year]],'Measures Jun2023-Dec2023'!A:A,Table25[[#This Row],[Program Name]])</f>
        <v>0</v>
      </c>
      <c r="F14" s="10">
        <v>0.54899086863598001</v>
      </c>
      <c r="G14" s="10">
        <v>0.54867256637168094</v>
      </c>
      <c r="H14" s="11">
        <f>Table25[[#This Row],[Gross Energy Savings (kWh)]]*Table25[[#This Row],[NTG (Energy)]]</f>
        <v>0</v>
      </c>
      <c r="I14" s="11">
        <f>Table25[[#This Row],[Gross Demand Savings (kW)]]*Table25[[#This Row],[NTG (Demand)]]</f>
        <v>0</v>
      </c>
    </row>
    <row r="15" spans="2:9" ht="18.5" hidden="1" x14ac:dyDescent="0.45">
      <c r="B15" s="8" t="s">
        <v>34</v>
      </c>
      <c r="C15" s="8">
        <v>2019</v>
      </c>
      <c r="D15" s="9">
        <f>SUMIFS('Measures Jun2023-Dec2023'!L:L,'Measures Jun2023-Dec2023'!O:O,Table25[[#This Row],[Year]],'Measures Jun2023-Dec2023'!A:A,Table25[[#This Row],[Program Name]])</f>
        <v>0</v>
      </c>
      <c r="E15" s="9">
        <f>SUMIFS('Measures Jun2023-Dec2023'!M:M,'Measures Jun2023-Dec2023'!O:O,Table25[[#This Row],[Year]],'Measures Jun2023-Dec2023'!A:A,Table25[[#This Row],[Program Name]])</f>
        <v>0</v>
      </c>
      <c r="F15" s="10">
        <v>1</v>
      </c>
      <c r="G15" s="10">
        <v>1</v>
      </c>
      <c r="H15" s="11">
        <f>Table25[[#This Row],[Gross Energy Savings (kWh)]]*Table25[[#This Row],[NTG (Energy)]]</f>
        <v>0</v>
      </c>
      <c r="I15" s="11">
        <f>Table25[[#This Row],[Gross Demand Savings (kW)]]*Table25[[#This Row],[NTG (Demand)]]</f>
        <v>0</v>
      </c>
    </row>
    <row r="16" spans="2:9" ht="18.5" x14ac:dyDescent="0.45">
      <c r="B16" t="s">
        <v>20</v>
      </c>
      <c r="C16" s="8">
        <v>2019</v>
      </c>
      <c r="D16" s="9">
        <f>SUMIFS('Measures Jun2023-Dec2023'!L:L,'Measures Jun2023-Dec2023'!O:O,Table25[[#This Row],[Year]],'Measures Jun2023-Dec2023'!A:A,Table25[[#This Row],[Program Name]])</f>
        <v>0</v>
      </c>
      <c r="E16" s="9">
        <f>SUMIFS('Measures Jun2023-Dec2023'!M:M,'Measures Jun2023-Dec2023'!O:O,Table25[[#This Row],[Year]],'Measures Jun2023-Dec2023'!A:A,Table25[[#This Row],[Program Name]])</f>
        <v>0</v>
      </c>
      <c r="F16" s="10">
        <v>0.87608812570025296</v>
      </c>
      <c r="G16" s="10">
        <v>0.85644768856447695</v>
      </c>
      <c r="H16" s="11">
        <f>Table25[[#This Row],[Gross Energy Savings (kWh)]]*Table25[[#This Row],[NTG (Energy)]]</f>
        <v>0</v>
      </c>
      <c r="I16" s="11">
        <f>Table25[[#This Row],[Gross Demand Savings (kW)]]*Table25[[#This Row],[NTG (Demand)]]</f>
        <v>0</v>
      </c>
    </row>
    <row r="17" spans="2:9" ht="18.5" x14ac:dyDescent="0.45">
      <c r="B17" t="s">
        <v>38</v>
      </c>
      <c r="C17" s="8">
        <v>2019</v>
      </c>
      <c r="D17" s="9">
        <f>SUMIFS('Measures Jun2023-Dec2023'!L:L,'Measures Jun2023-Dec2023'!O:O,Table25[[#This Row],[Year]],'Measures Jun2023-Dec2023'!A:A,Table25[[#This Row],[Program Name]])</f>
        <v>0</v>
      </c>
      <c r="E17" s="9">
        <f>SUMIFS('Measures Jun2023-Dec2023'!M:M,'Measures Jun2023-Dec2023'!O:O,Table25[[#This Row],[Year]],'Measures Jun2023-Dec2023'!A:A,Table25[[#This Row],[Program Name]])</f>
        <v>0</v>
      </c>
      <c r="F17" s="10">
        <v>1</v>
      </c>
      <c r="G17" s="10">
        <v>1</v>
      </c>
      <c r="H17" s="11">
        <f>Table25[[#This Row],[Gross Energy Savings (kWh)]]*Table25[[#This Row],[NTG (Energy)]]</f>
        <v>0</v>
      </c>
      <c r="I17" s="11">
        <f>Table25[[#This Row],[Gross Demand Savings (kW)]]*Table25[[#This Row],[NTG (Demand)]]</f>
        <v>0</v>
      </c>
    </row>
    <row r="18" spans="2:9" ht="18.5" hidden="1" x14ac:dyDescent="0.45">
      <c r="B18" t="s">
        <v>5</v>
      </c>
      <c r="C18" s="8">
        <v>2018</v>
      </c>
      <c r="D18" s="9">
        <f>SUMIFS('Measures Jun2023-Dec2023'!L:L,'Measures Jun2023-Dec2023'!O:O,Table25[[#This Row],[Year]],'Measures Jun2023-Dec2023'!A:A,Table25[[#This Row],[Program Name]])</f>
        <v>0</v>
      </c>
      <c r="E18" s="9">
        <f>SUMIFS('Measures Jun2023-Dec2023'!M:M,'Measures Jun2023-Dec2023'!O:O,Table25[[#This Row],[Year]],'Measures Jun2023-Dec2023'!A:A,Table25[[#This Row],[Program Name]])</f>
        <v>0</v>
      </c>
      <c r="F18" s="12">
        <v>0.94128781511884396</v>
      </c>
      <c r="G18" s="12">
        <v>0.94260485651214099</v>
      </c>
      <c r="H18" s="11">
        <f>Table25[[#This Row],[Gross Energy Savings (kWh)]]*Table25[[#This Row],[NTG (Energy)]]</f>
        <v>0</v>
      </c>
      <c r="I18" s="11">
        <f>Table25[[#This Row],[Gross Demand Savings (kW)]]*Table25[[#This Row],[NTG (Demand)]]</f>
        <v>0</v>
      </c>
    </row>
    <row r="19" spans="2:9" ht="18.5" hidden="1" x14ac:dyDescent="0.45">
      <c r="B19" s="8" t="s">
        <v>27</v>
      </c>
      <c r="C19" s="8">
        <v>2018</v>
      </c>
      <c r="D19" s="9">
        <f>SUMIFS('Measures Jun2023-Dec2023'!L:L,'Measures Jun2023-Dec2023'!O:O,Table25[[#This Row],[Year]],'Measures Jun2023-Dec2023'!A:A,Table25[[#This Row],[Program Name]])</f>
        <v>0</v>
      </c>
      <c r="E19" s="9">
        <f>SUMIFS('Measures Jun2023-Dec2023'!M:M,'Measures Jun2023-Dec2023'!O:O,Table25[[#This Row],[Year]],'Measures Jun2023-Dec2023'!A:A,Table25[[#This Row],[Program Name]])</f>
        <v>0</v>
      </c>
      <c r="F19" s="12">
        <v>0.71579049996017796</v>
      </c>
      <c r="G19" s="12">
        <v>0.71638655462184897</v>
      </c>
      <c r="H19" s="11">
        <f>Table25[[#This Row],[Gross Energy Savings (kWh)]]*Table25[[#This Row],[NTG (Energy)]]</f>
        <v>0</v>
      </c>
      <c r="I19" s="11">
        <f>Table25[[#This Row],[Gross Demand Savings (kW)]]*Table25[[#This Row],[NTG (Demand)]]</f>
        <v>0</v>
      </c>
    </row>
    <row r="20" spans="2:9" ht="18.5" hidden="1" x14ac:dyDescent="0.45">
      <c r="B20" s="8" t="s">
        <v>28</v>
      </c>
      <c r="C20" s="8">
        <v>2018</v>
      </c>
      <c r="D20" s="9">
        <f>SUMIFS('Measures Jun2023-Dec2023'!L:L,'Measures Jun2023-Dec2023'!O:O,Table25[[#This Row],[Year]],'Measures Jun2023-Dec2023'!A:A,Table25[[#This Row],[Program Name]])</f>
        <v>0</v>
      </c>
      <c r="E20" s="9">
        <f>SUMIFS('Measures Jun2023-Dec2023'!M:M,'Measures Jun2023-Dec2023'!O:O,Table25[[#This Row],[Year]],'Measures Jun2023-Dec2023'!A:A,Table25[[#This Row],[Program Name]])</f>
        <v>0</v>
      </c>
      <c r="F20" s="12">
        <v>1.0050000794029998</v>
      </c>
      <c r="G20" s="12">
        <v>1.19201995012469</v>
      </c>
      <c r="H20" s="11">
        <f>Table25[[#This Row],[Gross Energy Savings (kWh)]]*Table25[[#This Row],[NTG (Energy)]]</f>
        <v>0</v>
      </c>
      <c r="I20" s="11">
        <f>Table25[[#This Row],[Gross Demand Savings (kW)]]*Table25[[#This Row],[NTG (Demand)]]</f>
        <v>0</v>
      </c>
    </row>
    <row r="21" spans="2:9" ht="18.5" hidden="1" x14ac:dyDescent="0.45">
      <c r="B21" t="s">
        <v>8</v>
      </c>
      <c r="C21" s="8">
        <v>2018</v>
      </c>
      <c r="D21" s="9">
        <f>SUMIFS('Measures Jun2023-Dec2023'!L:L,'Measures Jun2023-Dec2023'!O:O,Table25[[#This Row],[Year]],'Measures Jun2023-Dec2023'!A:A,Table25[[#This Row],[Program Name]])</f>
        <v>0</v>
      </c>
      <c r="E21" s="9">
        <f>SUMIFS('Measures Jun2023-Dec2023'!M:M,'Measures Jun2023-Dec2023'!O:O,Table25[[#This Row],[Year]],'Measures Jun2023-Dec2023'!A:A,Table25[[#This Row],[Program Name]])</f>
        <v>0</v>
      </c>
      <c r="F21" s="12">
        <v>0.78721683117229002</v>
      </c>
      <c r="G21" s="12">
        <v>0.75257731958762908</v>
      </c>
      <c r="H21" s="11">
        <f>Table25[[#This Row],[Gross Energy Savings (kWh)]]*Table25[[#This Row],[NTG (Energy)]]</f>
        <v>0</v>
      </c>
      <c r="I21" s="11">
        <f>Table25[[#This Row],[Gross Demand Savings (kW)]]*Table25[[#This Row],[NTG (Demand)]]</f>
        <v>0</v>
      </c>
    </row>
    <row r="22" spans="2:9" ht="18.5" hidden="1" x14ac:dyDescent="0.45">
      <c r="B22" t="s">
        <v>9</v>
      </c>
      <c r="C22" s="8">
        <v>2018</v>
      </c>
      <c r="D22" s="9">
        <f>SUMIFS('Measures Jun2023-Dec2023'!L:L,'Measures Jun2023-Dec2023'!O:O,Table25[[#This Row],[Year]],'Measures Jun2023-Dec2023'!A:A,Table25[[#This Row],[Program Name]])</f>
        <v>0</v>
      </c>
      <c r="E22" s="9">
        <f>SUMIFS('Measures Jun2023-Dec2023'!M:M,'Measures Jun2023-Dec2023'!O:O,Table25[[#This Row],[Year]],'Measures Jun2023-Dec2023'!A:A,Table25[[#This Row],[Program Name]])</f>
        <v>0</v>
      </c>
      <c r="F22" s="12">
        <v>1</v>
      </c>
      <c r="G22" s="12">
        <v>1</v>
      </c>
      <c r="H22" s="11">
        <f>Table25[[#This Row],[Gross Energy Savings (kWh)]]*Table25[[#This Row],[NTG (Energy)]]</f>
        <v>0</v>
      </c>
      <c r="I22" s="11">
        <f>Table25[[#This Row],[Gross Demand Savings (kW)]]*Table25[[#This Row],[NTG (Demand)]]</f>
        <v>0</v>
      </c>
    </row>
    <row r="23" spans="2:9" ht="18.5" hidden="1" x14ac:dyDescent="0.45">
      <c r="B23" s="8" t="s">
        <v>29</v>
      </c>
      <c r="C23" s="8">
        <v>2018</v>
      </c>
      <c r="D23" s="9">
        <f>SUMIFS('Measures Jun2023-Dec2023'!L:L,'Measures Jun2023-Dec2023'!O:O,Table25[[#This Row],[Year]],'Measures Jun2023-Dec2023'!A:A,Table25[[#This Row],[Program Name]])</f>
        <v>0</v>
      </c>
      <c r="E23" s="9">
        <f>SUMIFS('Measures Jun2023-Dec2023'!M:M,'Measures Jun2023-Dec2023'!O:O,Table25[[#This Row],[Year]],'Measures Jun2023-Dec2023'!A:A,Table25[[#This Row],[Program Name]])</f>
        <v>0</v>
      </c>
      <c r="F23" s="12">
        <v>1</v>
      </c>
      <c r="G23" s="12">
        <v>1</v>
      </c>
      <c r="H23" s="11">
        <f>Table25[[#This Row],[Gross Energy Savings (kWh)]]*Table25[[#This Row],[NTG (Energy)]]</f>
        <v>0</v>
      </c>
      <c r="I23" s="11">
        <f>Table25[[#This Row],[Gross Demand Savings (kW)]]*Table25[[#This Row],[NTG (Demand)]]</f>
        <v>0</v>
      </c>
    </row>
    <row r="24" spans="2:9" ht="18.5" hidden="1" x14ac:dyDescent="0.45">
      <c r="B24" s="8" t="s">
        <v>30</v>
      </c>
      <c r="C24" s="8">
        <v>2018</v>
      </c>
      <c r="D24" s="9">
        <f>SUMIFS('Measures Jun2023-Dec2023'!L:L,'Measures Jun2023-Dec2023'!O:O,Table25[[#This Row],[Year]],'Measures Jun2023-Dec2023'!A:A,Table25[[#This Row],[Program Name]])</f>
        <v>0</v>
      </c>
      <c r="E24" s="9">
        <f>SUMIFS('Measures Jun2023-Dec2023'!M:M,'Measures Jun2023-Dec2023'!O:O,Table25[[#This Row],[Year]],'Measures Jun2023-Dec2023'!A:A,Table25[[#This Row],[Program Name]])</f>
        <v>0</v>
      </c>
      <c r="F24" s="12">
        <v>1.01000002984193</v>
      </c>
      <c r="G24" s="12">
        <v>1.20687575392039</v>
      </c>
      <c r="H24" s="11">
        <f>Table25[[#This Row],[Gross Energy Savings (kWh)]]*Table25[[#This Row],[NTG (Energy)]]</f>
        <v>0</v>
      </c>
      <c r="I24" s="11">
        <f>Table25[[#This Row],[Gross Demand Savings (kW)]]*Table25[[#This Row],[NTG (Demand)]]</f>
        <v>0</v>
      </c>
    </row>
    <row r="25" spans="2:9" ht="18.5" hidden="1" x14ac:dyDescent="0.45">
      <c r="B25" s="8" t="s">
        <v>31</v>
      </c>
      <c r="C25" s="8">
        <v>2018</v>
      </c>
      <c r="D25" s="9">
        <f>SUMIFS('Measures Jun2023-Dec2023'!L:L,'Measures Jun2023-Dec2023'!O:O,Table25[[#This Row],[Year]],'Measures Jun2023-Dec2023'!A:A,Table25[[#This Row],[Program Name]])</f>
        <v>0</v>
      </c>
      <c r="E25" s="9">
        <f>SUMIFS('Measures Jun2023-Dec2023'!M:M,'Measures Jun2023-Dec2023'!O:O,Table25[[#This Row],[Year]],'Measures Jun2023-Dec2023'!A:A,Table25[[#This Row],[Program Name]])</f>
        <v>0</v>
      </c>
      <c r="F25" s="12">
        <v>0.70681100844601696</v>
      </c>
      <c r="G25" s="12">
        <v>0.72972972972972994</v>
      </c>
      <c r="H25" s="11">
        <f>Table25[[#This Row],[Gross Energy Savings (kWh)]]*Table25[[#This Row],[NTG (Energy)]]</f>
        <v>0</v>
      </c>
      <c r="I25" s="11">
        <f>Table25[[#This Row],[Gross Demand Savings (kW)]]*Table25[[#This Row],[NTG (Demand)]]</f>
        <v>0</v>
      </c>
    </row>
    <row r="26" spans="2:9" ht="18.5" hidden="1" x14ac:dyDescent="0.45">
      <c r="B26" s="8" t="s">
        <v>32</v>
      </c>
      <c r="C26" s="8">
        <v>2018</v>
      </c>
      <c r="D26" s="9">
        <f>SUMIFS('Measures Jun2023-Dec2023'!L:L,'Measures Jun2023-Dec2023'!O:O,Table25[[#This Row],[Year]],'Measures Jun2023-Dec2023'!A:A,Table25[[#This Row],[Program Name]])</f>
        <v>0</v>
      </c>
      <c r="E26" s="9">
        <f>SUMIFS('Measures Jun2023-Dec2023'!M:M,'Measures Jun2023-Dec2023'!O:O,Table25[[#This Row],[Year]],'Measures Jun2023-Dec2023'!A:A,Table25[[#This Row],[Program Name]])</f>
        <v>0</v>
      </c>
      <c r="F26" s="12">
        <v>0.92910443318564906</v>
      </c>
      <c r="G26" s="12">
        <v>0.93017656500802604</v>
      </c>
      <c r="H26" s="11">
        <f>Table25[[#This Row],[Gross Energy Savings (kWh)]]*Table25[[#This Row],[NTG (Energy)]]</f>
        <v>0</v>
      </c>
      <c r="I26" s="11">
        <f>Table25[[#This Row],[Gross Demand Savings (kW)]]*Table25[[#This Row],[NTG (Demand)]]</f>
        <v>0</v>
      </c>
    </row>
    <row r="27" spans="2:9" ht="18.5" hidden="1" x14ac:dyDescent="0.45">
      <c r="B27" s="8" t="s">
        <v>33</v>
      </c>
      <c r="C27" s="8">
        <v>2018</v>
      </c>
      <c r="D27" s="9">
        <f>SUMIFS('Measures Jun2023-Dec2023'!L:L,'Measures Jun2023-Dec2023'!O:O,Table25[[#This Row],[Year]],'Measures Jun2023-Dec2023'!A:A,Table25[[#This Row],[Program Name]])</f>
        <v>0</v>
      </c>
      <c r="E27" s="9">
        <f>SUMIFS('Measures Jun2023-Dec2023'!M:M,'Measures Jun2023-Dec2023'!O:O,Table25[[#This Row],[Year]],'Measures Jun2023-Dec2023'!A:A,Table25[[#This Row],[Program Name]])</f>
        <v>0</v>
      </c>
      <c r="F27" s="12">
        <v>1.00199992566395</v>
      </c>
      <c r="G27" s="12">
        <v>1</v>
      </c>
      <c r="H27" s="11">
        <f>Table25[[#This Row],[Gross Energy Savings (kWh)]]*Table25[[#This Row],[NTG (Energy)]]</f>
        <v>0</v>
      </c>
      <c r="I27" s="11">
        <f>Table25[[#This Row],[Gross Demand Savings (kW)]]*Table25[[#This Row],[NTG (Demand)]]</f>
        <v>0</v>
      </c>
    </row>
    <row r="28" spans="2:9" ht="18.5" x14ac:dyDescent="0.45">
      <c r="B28" t="s">
        <v>7</v>
      </c>
      <c r="C28" s="8">
        <v>2018</v>
      </c>
      <c r="D28" s="9">
        <f>SUMIFS('Measures Jun2023-Dec2023'!L:L,'Measures Jun2023-Dec2023'!O:O,Table25[[#This Row],[Year]],'Measures Jun2023-Dec2023'!A:A,Table25[[#This Row],[Program Name]])</f>
        <v>0</v>
      </c>
      <c r="E28" s="9">
        <f>SUMIFS('Measures Jun2023-Dec2023'!M:M,'Measures Jun2023-Dec2023'!O:O,Table25[[#This Row],[Year]],'Measures Jun2023-Dec2023'!A:A,Table25[[#This Row],[Program Name]])</f>
        <v>0</v>
      </c>
      <c r="F28" s="12">
        <v>0.56618717614107705</v>
      </c>
      <c r="G28" s="12">
        <v>0.56639004149377603</v>
      </c>
      <c r="H28" s="11">
        <f>Table25[[#This Row],[Gross Energy Savings (kWh)]]*Table25[[#This Row],[NTG (Energy)]]</f>
        <v>0</v>
      </c>
      <c r="I28" s="11">
        <f>Table25[[#This Row],[Gross Demand Savings (kW)]]*Table25[[#This Row],[NTG (Demand)]]</f>
        <v>0</v>
      </c>
    </row>
    <row r="29" spans="2:9" ht="18.5" hidden="1" x14ac:dyDescent="0.45">
      <c r="B29" t="s">
        <v>6</v>
      </c>
      <c r="C29" s="8">
        <v>2018</v>
      </c>
      <c r="D29" s="9">
        <f>SUMIFS('Measures Jun2023-Dec2023'!L:L,'Measures Jun2023-Dec2023'!O:O,Table25[[#This Row],[Year]],'Measures Jun2023-Dec2023'!A:A,Table25[[#This Row],[Program Name]])</f>
        <v>0</v>
      </c>
      <c r="E29" s="9">
        <f>SUMIFS('Measures Jun2023-Dec2023'!M:M,'Measures Jun2023-Dec2023'!O:O,Table25[[#This Row],[Year]],'Measures Jun2023-Dec2023'!A:A,Table25[[#This Row],[Program Name]])</f>
        <v>0</v>
      </c>
      <c r="F29" s="12">
        <v>0.54899086863598001</v>
      </c>
      <c r="G29" s="12">
        <v>0.54867256637168094</v>
      </c>
      <c r="H29" s="11">
        <f>Table25[[#This Row],[Gross Energy Savings (kWh)]]*Table25[[#This Row],[NTG (Energy)]]</f>
        <v>0</v>
      </c>
      <c r="I29" s="11">
        <f>Table25[[#This Row],[Gross Demand Savings (kW)]]*Table25[[#This Row],[NTG (Demand)]]</f>
        <v>0</v>
      </c>
    </row>
    <row r="30" spans="2:9" ht="18.5" hidden="1" x14ac:dyDescent="0.45">
      <c r="B30" s="8" t="s">
        <v>34</v>
      </c>
      <c r="C30" s="8">
        <v>2018</v>
      </c>
      <c r="D30" s="9">
        <f>SUMIFS('Measures Jun2023-Dec2023'!L:L,'Measures Jun2023-Dec2023'!O:O,Table25[[#This Row],[Year]],'Measures Jun2023-Dec2023'!A:A,Table25[[#This Row],[Program Name]])</f>
        <v>0</v>
      </c>
      <c r="E30" s="9">
        <f>SUMIFS('Measures Jun2023-Dec2023'!M:M,'Measures Jun2023-Dec2023'!O:O,Table25[[#This Row],[Year]],'Measures Jun2023-Dec2023'!A:A,Table25[[#This Row],[Program Name]])</f>
        <v>0</v>
      </c>
      <c r="F30" s="12">
        <v>1</v>
      </c>
      <c r="G30" s="12">
        <v>1</v>
      </c>
      <c r="H30" s="11">
        <f>Table25[[#This Row],[Gross Energy Savings (kWh)]]*Table25[[#This Row],[NTG (Energy)]]</f>
        <v>0</v>
      </c>
      <c r="I30" s="11">
        <f>Table25[[#This Row],[Gross Demand Savings (kW)]]*Table25[[#This Row],[NTG (Demand)]]</f>
        <v>0</v>
      </c>
    </row>
    <row r="31" spans="2:9" ht="18.5" x14ac:dyDescent="0.45">
      <c r="B31" t="s">
        <v>20</v>
      </c>
      <c r="C31" s="8">
        <v>2018</v>
      </c>
      <c r="D31" s="9">
        <f>SUMIFS('Measures Jun2023-Dec2023'!L:L,'Measures Jun2023-Dec2023'!O:O,Table25[[#This Row],[Year]],'Measures Jun2023-Dec2023'!A:A,Table25[[#This Row],[Program Name]])</f>
        <v>0</v>
      </c>
      <c r="E31" s="9">
        <f>SUMIFS('Measures Jun2023-Dec2023'!M:M,'Measures Jun2023-Dec2023'!O:O,Table25[[#This Row],[Year]],'Measures Jun2023-Dec2023'!A:A,Table25[[#This Row],[Program Name]])</f>
        <v>0</v>
      </c>
      <c r="F31" s="12">
        <v>0.87608812570025296</v>
      </c>
      <c r="G31" s="12">
        <v>0.85644768856447695</v>
      </c>
      <c r="H31" s="11">
        <f>Table25[[#This Row],[Gross Energy Savings (kWh)]]*Table25[[#This Row],[NTG (Energy)]]</f>
        <v>0</v>
      </c>
      <c r="I31" s="11">
        <f>Table25[[#This Row],[Gross Demand Savings (kW)]]*Table25[[#This Row],[NTG (Demand)]]</f>
        <v>0</v>
      </c>
    </row>
    <row r="32" spans="2:9" ht="18.5" x14ac:dyDescent="0.45">
      <c r="B32" t="s">
        <v>38</v>
      </c>
      <c r="C32" s="8">
        <v>2018</v>
      </c>
      <c r="D32" s="9">
        <f>SUMIFS('Measures Jun2023-Dec2023'!L:L,'Measures Jun2023-Dec2023'!O:O,Table25[[#This Row],[Year]],'Measures Jun2023-Dec2023'!A:A,Table25[[#This Row],[Program Name]])</f>
        <v>0</v>
      </c>
      <c r="E32" s="9">
        <f>SUMIFS('Measures Jun2023-Dec2023'!M:M,'Measures Jun2023-Dec2023'!O:O,Table25[[#This Row],[Year]],'Measures Jun2023-Dec2023'!A:A,Table25[[#This Row],[Program Name]])</f>
        <v>0</v>
      </c>
      <c r="F32" s="10">
        <v>1</v>
      </c>
      <c r="G32" s="10">
        <v>1</v>
      </c>
      <c r="H32" s="11">
        <f>Table25[[#This Row],[Gross Energy Savings (kWh)]]*Table25[[#This Row],[NTG (Energy)]]</f>
        <v>0</v>
      </c>
      <c r="I32" s="11">
        <f>Table25[[#This Row],[Gross Demand Savings (kW)]]*Table25[[#This Row],[NTG (Demand)]]</f>
        <v>0</v>
      </c>
    </row>
    <row r="33" spans="2:9" ht="18.5" hidden="1" x14ac:dyDescent="0.45">
      <c r="B33" t="s">
        <v>5</v>
      </c>
      <c r="C33" s="8">
        <v>2017</v>
      </c>
      <c r="D33" s="9">
        <f>SUMIFS('Measures Jun2023-Dec2023'!L:L,'Measures Jun2023-Dec2023'!O:O,Table25[[#This Row],[Year]],'Measures Jun2023-Dec2023'!A:A,Table25[[#This Row],[Program Name]])</f>
        <v>0</v>
      </c>
      <c r="E33" s="9">
        <f>SUMIFS('Measures Jun2023-Dec2023'!M:M,'Measures Jun2023-Dec2023'!O:O,Table25[[#This Row],[Year]],'Measures Jun2023-Dec2023'!A:A,Table25[[#This Row],[Program Name]])</f>
        <v>0</v>
      </c>
      <c r="F33" s="12">
        <v>0.94128781511884396</v>
      </c>
      <c r="G33" s="12">
        <v>0.94260485651214099</v>
      </c>
      <c r="H33" s="11">
        <f>Table25[[#This Row],[Gross Energy Savings (kWh)]]*Table25[[#This Row],[NTG (Energy)]]</f>
        <v>0</v>
      </c>
      <c r="I33" s="11">
        <f>Table25[[#This Row],[Gross Demand Savings (kW)]]*Table25[[#This Row],[NTG (Demand)]]</f>
        <v>0</v>
      </c>
    </row>
    <row r="34" spans="2:9" ht="18.5" hidden="1" x14ac:dyDescent="0.45">
      <c r="B34" s="8" t="s">
        <v>27</v>
      </c>
      <c r="C34" s="8">
        <v>2017</v>
      </c>
      <c r="D34" s="9">
        <f>SUMIFS('Measures Jun2023-Dec2023'!L:L,'Measures Jun2023-Dec2023'!O:O,Table25[[#This Row],[Year]],'Measures Jun2023-Dec2023'!A:A,Table25[[#This Row],[Program Name]])</f>
        <v>0</v>
      </c>
      <c r="E34" s="9">
        <f>SUMIFS('Measures Jun2023-Dec2023'!M:M,'Measures Jun2023-Dec2023'!O:O,Table25[[#This Row],[Year]],'Measures Jun2023-Dec2023'!A:A,Table25[[#This Row],[Program Name]])</f>
        <v>0</v>
      </c>
      <c r="F34" s="12">
        <v>0.71579049996017796</v>
      </c>
      <c r="G34" s="12">
        <v>0.71638655462184897</v>
      </c>
      <c r="H34" s="11">
        <f>Table25[[#This Row],[Gross Energy Savings (kWh)]]*Table25[[#This Row],[NTG (Energy)]]</f>
        <v>0</v>
      </c>
      <c r="I34" s="11">
        <f>Table25[[#This Row],[Gross Demand Savings (kW)]]*Table25[[#This Row],[NTG (Demand)]]</f>
        <v>0</v>
      </c>
    </row>
    <row r="35" spans="2:9" ht="18.5" hidden="1" x14ac:dyDescent="0.45">
      <c r="B35" s="8" t="s">
        <v>28</v>
      </c>
      <c r="C35" s="8">
        <v>2017</v>
      </c>
      <c r="D35" s="9">
        <f>SUMIFS('Measures Jun2023-Dec2023'!L:L,'Measures Jun2023-Dec2023'!O:O,Table25[[#This Row],[Year]],'Measures Jun2023-Dec2023'!A:A,Table25[[#This Row],[Program Name]])</f>
        <v>0</v>
      </c>
      <c r="E35" s="9">
        <f>SUMIFS('Measures Jun2023-Dec2023'!M:M,'Measures Jun2023-Dec2023'!O:O,Table25[[#This Row],[Year]],'Measures Jun2023-Dec2023'!A:A,Table25[[#This Row],[Program Name]])</f>
        <v>0</v>
      </c>
      <c r="F35" s="12">
        <v>1.0050000794029998</v>
      </c>
      <c r="G35" s="12">
        <v>1.19201995012469</v>
      </c>
      <c r="H35" s="11">
        <f>Table25[[#This Row],[Gross Energy Savings (kWh)]]*Table25[[#This Row],[NTG (Energy)]]</f>
        <v>0</v>
      </c>
      <c r="I35" s="11">
        <f>Table25[[#This Row],[Gross Demand Savings (kW)]]*Table25[[#This Row],[NTG (Demand)]]</f>
        <v>0</v>
      </c>
    </row>
    <row r="36" spans="2:9" ht="18.5" hidden="1" x14ac:dyDescent="0.45">
      <c r="B36" t="s">
        <v>8</v>
      </c>
      <c r="C36" s="8">
        <v>2017</v>
      </c>
      <c r="D36" s="9">
        <f>SUMIFS('Measures Jun2023-Dec2023'!L:L,'Measures Jun2023-Dec2023'!O:O,Table25[[#This Row],[Year]],'Measures Jun2023-Dec2023'!A:A,Table25[[#This Row],[Program Name]])</f>
        <v>0</v>
      </c>
      <c r="E36" s="9">
        <f>SUMIFS('Measures Jun2023-Dec2023'!M:M,'Measures Jun2023-Dec2023'!O:O,Table25[[#This Row],[Year]],'Measures Jun2023-Dec2023'!A:A,Table25[[#This Row],[Program Name]])</f>
        <v>0</v>
      </c>
      <c r="F36" s="12">
        <v>0.78721683117229002</v>
      </c>
      <c r="G36" s="12">
        <v>0.75257731958762908</v>
      </c>
      <c r="H36" s="11">
        <f>Table25[[#This Row],[Gross Energy Savings (kWh)]]*Table25[[#This Row],[NTG (Energy)]]</f>
        <v>0</v>
      </c>
      <c r="I36" s="11">
        <f>Table25[[#This Row],[Gross Demand Savings (kW)]]*Table25[[#This Row],[NTG (Demand)]]</f>
        <v>0</v>
      </c>
    </row>
    <row r="37" spans="2:9" ht="18.5" hidden="1" x14ac:dyDescent="0.45">
      <c r="B37" t="s">
        <v>9</v>
      </c>
      <c r="C37" s="8">
        <v>2017</v>
      </c>
      <c r="D37" s="9">
        <f>SUMIFS('Measures Jun2023-Dec2023'!L:L,'Measures Jun2023-Dec2023'!O:O,Table25[[#This Row],[Year]],'Measures Jun2023-Dec2023'!A:A,Table25[[#This Row],[Program Name]])</f>
        <v>0</v>
      </c>
      <c r="E37" s="9">
        <f>SUMIFS('Measures Jun2023-Dec2023'!M:M,'Measures Jun2023-Dec2023'!O:O,Table25[[#This Row],[Year]],'Measures Jun2023-Dec2023'!A:A,Table25[[#This Row],[Program Name]])</f>
        <v>0</v>
      </c>
      <c r="F37" s="12">
        <v>1</v>
      </c>
      <c r="G37" s="12">
        <v>1</v>
      </c>
      <c r="H37" s="11">
        <f>Table25[[#This Row],[Gross Energy Savings (kWh)]]*Table25[[#This Row],[NTG (Energy)]]</f>
        <v>0</v>
      </c>
      <c r="I37" s="11">
        <f>Table25[[#This Row],[Gross Demand Savings (kW)]]*Table25[[#This Row],[NTG (Demand)]]</f>
        <v>0</v>
      </c>
    </row>
    <row r="38" spans="2:9" ht="18.5" hidden="1" x14ac:dyDescent="0.45">
      <c r="B38" s="8" t="s">
        <v>29</v>
      </c>
      <c r="C38" s="8">
        <v>2017</v>
      </c>
      <c r="D38" s="9">
        <f>SUMIFS('Measures Jun2023-Dec2023'!L:L,'Measures Jun2023-Dec2023'!O:O,Table25[[#This Row],[Year]],'Measures Jun2023-Dec2023'!A:A,Table25[[#This Row],[Program Name]])</f>
        <v>0</v>
      </c>
      <c r="E38" s="9">
        <f>SUMIFS('Measures Jun2023-Dec2023'!M:M,'Measures Jun2023-Dec2023'!O:O,Table25[[#This Row],[Year]],'Measures Jun2023-Dec2023'!A:A,Table25[[#This Row],[Program Name]])</f>
        <v>0</v>
      </c>
      <c r="F38" s="12">
        <v>1</v>
      </c>
      <c r="G38" s="12">
        <v>1</v>
      </c>
      <c r="H38" s="11">
        <f>Table25[[#This Row],[Gross Energy Savings (kWh)]]*Table25[[#This Row],[NTG (Energy)]]</f>
        <v>0</v>
      </c>
      <c r="I38" s="11">
        <f>Table25[[#This Row],[Gross Demand Savings (kW)]]*Table25[[#This Row],[NTG (Demand)]]</f>
        <v>0</v>
      </c>
    </row>
    <row r="39" spans="2:9" ht="18.5" hidden="1" x14ac:dyDescent="0.45">
      <c r="B39" s="8" t="s">
        <v>30</v>
      </c>
      <c r="C39" s="8">
        <v>2017</v>
      </c>
      <c r="D39" s="9">
        <f>SUMIFS('Measures Jun2023-Dec2023'!L:L,'Measures Jun2023-Dec2023'!O:O,Table25[[#This Row],[Year]],'Measures Jun2023-Dec2023'!A:A,Table25[[#This Row],[Program Name]])</f>
        <v>0</v>
      </c>
      <c r="E39" s="9">
        <f>SUMIFS('Measures Jun2023-Dec2023'!M:M,'Measures Jun2023-Dec2023'!O:O,Table25[[#This Row],[Year]],'Measures Jun2023-Dec2023'!A:A,Table25[[#This Row],[Program Name]])</f>
        <v>0</v>
      </c>
      <c r="F39" s="12">
        <v>1.01000002984193</v>
      </c>
      <c r="G39" s="12">
        <v>1.20687575392039</v>
      </c>
      <c r="H39" s="11">
        <f>Table25[[#This Row],[Gross Energy Savings (kWh)]]*Table25[[#This Row],[NTG (Energy)]]</f>
        <v>0</v>
      </c>
      <c r="I39" s="11">
        <f>Table25[[#This Row],[Gross Demand Savings (kW)]]*Table25[[#This Row],[NTG (Demand)]]</f>
        <v>0</v>
      </c>
    </row>
    <row r="40" spans="2:9" ht="18.5" hidden="1" x14ac:dyDescent="0.45">
      <c r="B40" s="8" t="s">
        <v>31</v>
      </c>
      <c r="C40" s="8">
        <v>2017</v>
      </c>
      <c r="D40" s="9">
        <f>SUMIFS('Measures Jun2023-Dec2023'!L:L,'Measures Jun2023-Dec2023'!O:O,Table25[[#This Row],[Year]],'Measures Jun2023-Dec2023'!A:A,Table25[[#This Row],[Program Name]])</f>
        <v>0</v>
      </c>
      <c r="E40" s="9">
        <f>SUMIFS('Measures Jun2023-Dec2023'!M:M,'Measures Jun2023-Dec2023'!O:O,Table25[[#This Row],[Year]],'Measures Jun2023-Dec2023'!A:A,Table25[[#This Row],[Program Name]])</f>
        <v>0</v>
      </c>
      <c r="F40" s="12">
        <v>0.70681100844601696</v>
      </c>
      <c r="G40" s="12">
        <v>0.72972972972972994</v>
      </c>
      <c r="H40" s="11">
        <f>Table25[[#This Row],[Gross Energy Savings (kWh)]]*Table25[[#This Row],[NTG (Energy)]]</f>
        <v>0</v>
      </c>
      <c r="I40" s="11">
        <f>Table25[[#This Row],[Gross Demand Savings (kW)]]*Table25[[#This Row],[NTG (Demand)]]</f>
        <v>0</v>
      </c>
    </row>
    <row r="41" spans="2:9" ht="18.5" hidden="1" x14ac:dyDescent="0.45">
      <c r="B41" s="8" t="s">
        <v>32</v>
      </c>
      <c r="C41" s="8">
        <v>2017</v>
      </c>
      <c r="D41" s="9">
        <f>SUMIFS('Measures Jun2023-Dec2023'!L:L,'Measures Jun2023-Dec2023'!O:O,Table25[[#This Row],[Year]],'Measures Jun2023-Dec2023'!A:A,Table25[[#This Row],[Program Name]])</f>
        <v>0</v>
      </c>
      <c r="E41" s="9">
        <f>SUMIFS('Measures Jun2023-Dec2023'!M:M,'Measures Jun2023-Dec2023'!O:O,Table25[[#This Row],[Year]],'Measures Jun2023-Dec2023'!A:A,Table25[[#This Row],[Program Name]])</f>
        <v>0</v>
      </c>
      <c r="F41" s="12">
        <v>0.92910443318564906</v>
      </c>
      <c r="G41" s="12">
        <v>0.93017656500802604</v>
      </c>
      <c r="H41" s="11">
        <f>Table25[[#This Row],[Gross Energy Savings (kWh)]]*Table25[[#This Row],[NTG (Energy)]]</f>
        <v>0</v>
      </c>
      <c r="I41" s="11">
        <f>Table25[[#This Row],[Gross Demand Savings (kW)]]*Table25[[#This Row],[NTG (Demand)]]</f>
        <v>0</v>
      </c>
    </row>
    <row r="42" spans="2:9" ht="18.5" hidden="1" x14ac:dyDescent="0.45">
      <c r="B42" s="8" t="s">
        <v>33</v>
      </c>
      <c r="C42" s="8">
        <v>2017</v>
      </c>
      <c r="D42" s="9">
        <f>SUMIFS('Measures Jun2023-Dec2023'!L:L,'Measures Jun2023-Dec2023'!O:O,Table25[[#This Row],[Year]],'Measures Jun2023-Dec2023'!A:A,Table25[[#This Row],[Program Name]])</f>
        <v>0</v>
      </c>
      <c r="E42" s="9">
        <f>SUMIFS('Measures Jun2023-Dec2023'!M:M,'Measures Jun2023-Dec2023'!O:O,Table25[[#This Row],[Year]],'Measures Jun2023-Dec2023'!A:A,Table25[[#This Row],[Program Name]])</f>
        <v>0</v>
      </c>
      <c r="F42" s="12">
        <v>1.00199992566395</v>
      </c>
      <c r="G42" s="12">
        <v>1</v>
      </c>
      <c r="H42" s="11">
        <f>Table25[[#This Row],[Gross Energy Savings (kWh)]]*Table25[[#This Row],[NTG (Energy)]]</f>
        <v>0</v>
      </c>
      <c r="I42" s="11">
        <f>Table25[[#This Row],[Gross Demand Savings (kW)]]*Table25[[#This Row],[NTG (Demand)]]</f>
        <v>0</v>
      </c>
    </row>
    <row r="43" spans="2:9" ht="18.5" hidden="1" x14ac:dyDescent="0.45">
      <c r="B43" t="s">
        <v>7</v>
      </c>
      <c r="C43" s="8">
        <v>2017</v>
      </c>
      <c r="D43" s="9">
        <f>SUMIFS('Measures Jun2023-Dec2023'!L:L,'Measures Jun2023-Dec2023'!O:O,Table25[[#This Row],[Year]],'Measures Jun2023-Dec2023'!A:A,Table25[[#This Row],[Program Name]])</f>
        <v>0</v>
      </c>
      <c r="E43" s="9">
        <f>SUMIFS('Measures Jun2023-Dec2023'!M:M,'Measures Jun2023-Dec2023'!O:O,Table25[[#This Row],[Year]],'Measures Jun2023-Dec2023'!A:A,Table25[[#This Row],[Program Name]])</f>
        <v>0</v>
      </c>
      <c r="F43" s="12">
        <v>0.56618717614107705</v>
      </c>
      <c r="G43" s="12">
        <v>0.56639004149377603</v>
      </c>
      <c r="H43" s="11">
        <f>Table25[[#This Row],[Gross Energy Savings (kWh)]]*Table25[[#This Row],[NTG (Energy)]]</f>
        <v>0</v>
      </c>
      <c r="I43" s="11">
        <f>Table25[[#This Row],[Gross Demand Savings (kW)]]*Table25[[#This Row],[NTG (Demand)]]</f>
        <v>0</v>
      </c>
    </row>
    <row r="44" spans="2:9" ht="18.5" hidden="1" x14ac:dyDescent="0.45">
      <c r="B44" t="s">
        <v>6</v>
      </c>
      <c r="C44" s="8">
        <v>2017</v>
      </c>
      <c r="D44" s="9">
        <f>SUMIFS('Measures Jun2023-Dec2023'!L:L,'Measures Jun2023-Dec2023'!O:O,Table25[[#This Row],[Year]],'Measures Jun2023-Dec2023'!A:A,Table25[[#This Row],[Program Name]])</f>
        <v>0</v>
      </c>
      <c r="E44" s="9">
        <f>SUMIFS('Measures Jun2023-Dec2023'!M:M,'Measures Jun2023-Dec2023'!O:O,Table25[[#This Row],[Year]],'Measures Jun2023-Dec2023'!A:A,Table25[[#This Row],[Program Name]])</f>
        <v>0</v>
      </c>
      <c r="F44" s="12">
        <v>0.54899086863598001</v>
      </c>
      <c r="G44" s="12">
        <v>0.54867256637168094</v>
      </c>
      <c r="H44" s="11">
        <f>Table25[[#This Row],[Gross Energy Savings (kWh)]]*Table25[[#This Row],[NTG (Energy)]]</f>
        <v>0</v>
      </c>
      <c r="I44" s="11">
        <f>Table25[[#This Row],[Gross Demand Savings (kW)]]*Table25[[#This Row],[NTG (Demand)]]</f>
        <v>0</v>
      </c>
    </row>
    <row r="45" spans="2:9" ht="18.5" hidden="1" x14ac:dyDescent="0.45">
      <c r="B45" s="8" t="s">
        <v>34</v>
      </c>
      <c r="C45" s="8">
        <v>2017</v>
      </c>
      <c r="D45" s="9">
        <f>SUMIFS('Measures Jun2023-Dec2023'!L:L,'Measures Jun2023-Dec2023'!O:O,Table25[[#This Row],[Year]],'Measures Jun2023-Dec2023'!A:A,Table25[[#This Row],[Program Name]])</f>
        <v>0</v>
      </c>
      <c r="E45" s="9">
        <f>SUMIFS('Measures Jun2023-Dec2023'!M:M,'Measures Jun2023-Dec2023'!O:O,Table25[[#This Row],[Year]],'Measures Jun2023-Dec2023'!A:A,Table25[[#This Row],[Program Name]])</f>
        <v>0</v>
      </c>
      <c r="F45" s="12">
        <v>1</v>
      </c>
      <c r="G45" s="12">
        <v>1</v>
      </c>
      <c r="H45" s="11">
        <f>Table25[[#This Row],[Gross Energy Savings (kWh)]]*Table25[[#This Row],[NTG (Energy)]]</f>
        <v>0</v>
      </c>
      <c r="I45" s="11">
        <f>Table25[[#This Row],[Gross Demand Savings (kW)]]*Table25[[#This Row],[NTG (Demand)]]</f>
        <v>0</v>
      </c>
    </row>
    <row r="46" spans="2:9" ht="18.5" hidden="1" x14ac:dyDescent="0.45">
      <c r="B46" t="s">
        <v>20</v>
      </c>
      <c r="C46" s="8">
        <v>2017</v>
      </c>
      <c r="D46" s="9">
        <f>SUMIFS('Measures Jun2023-Dec2023'!L:L,'Measures Jun2023-Dec2023'!O:O,Table25[[#This Row],[Year]],'Measures Jun2023-Dec2023'!A:A,Table25[[#This Row],[Program Name]])</f>
        <v>0</v>
      </c>
      <c r="E46" s="9">
        <f>SUMIFS('Measures Jun2023-Dec2023'!M:M,'Measures Jun2023-Dec2023'!O:O,Table25[[#This Row],[Year]],'Measures Jun2023-Dec2023'!A:A,Table25[[#This Row],[Program Name]])</f>
        <v>0</v>
      </c>
      <c r="F46" s="12">
        <v>0.87608812570025296</v>
      </c>
      <c r="G46" s="12">
        <v>0.85644768856447695</v>
      </c>
      <c r="H46" s="11">
        <f>Table25[[#This Row],[Gross Energy Savings (kWh)]]*Table25[[#This Row],[NTG (Energy)]]</f>
        <v>0</v>
      </c>
      <c r="I46" s="11">
        <f>Table25[[#This Row],[Gross Demand Savings (kW)]]*Table25[[#This Row],[NTG (Demand)]]</f>
        <v>0</v>
      </c>
    </row>
    <row r="47" spans="2:9" ht="18.5" hidden="1" x14ac:dyDescent="0.45">
      <c r="B47" t="s">
        <v>38</v>
      </c>
      <c r="C47" s="8">
        <v>2017</v>
      </c>
      <c r="D47" s="9">
        <f>SUMIFS('Measures Jun2023-Dec2023'!L:L,'Measures Jun2023-Dec2023'!O:O,Table25[[#This Row],[Year]],'Measures Jun2023-Dec2023'!A:A,Table25[[#This Row],[Program Name]])</f>
        <v>0</v>
      </c>
      <c r="E47" s="9">
        <f>SUMIFS('Measures Jun2023-Dec2023'!M:M,'Measures Jun2023-Dec2023'!O:O,Table25[[#This Row],[Year]],'Measures Jun2023-Dec2023'!A:A,Table25[[#This Row],[Program Name]])</f>
        <v>0</v>
      </c>
      <c r="F47" s="10">
        <v>1</v>
      </c>
      <c r="G47" s="10">
        <v>1</v>
      </c>
      <c r="H47" s="11">
        <f>Table25[[#This Row],[Gross Energy Savings (kWh)]]*Table25[[#This Row],[NTG (Energy)]]</f>
        <v>0</v>
      </c>
      <c r="I47" s="11">
        <f>Table25[[#This Row],[Gross Demand Savings (kW)]]*Table25[[#This Row],[NTG (Demand)]]</f>
        <v>0</v>
      </c>
    </row>
    <row r="48" spans="2:9" ht="18.5" hidden="1" x14ac:dyDescent="0.45">
      <c r="B48" t="s">
        <v>5</v>
      </c>
      <c r="C48" s="8">
        <v>2016</v>
      </c>
      <c r="D48" s="9">
        <f>SUMIFS('Measures Jun2023-Dec2023'!L:L,'Measures Jun2023-Dec2023'!O:O,Table25[[#This Row],[Year]],'Measures Jun2023-Dec2023'!A:A,Table25[[#This Row],[Program Name]])</f>
        <v>0</v>
      </c>
      <c r="E48" s="9">
        <f>SUMIFS('Measures Jun2023-Dec2023'!M:M,'Measures Jun2023-Dec2023'!O:O,Table25[[#This Row],[Year]],'Measures Jun2023-Dec2023'!A:A,Table25[[#This Row],[Program Name]])</f>
        <v>0</v>
      </c>
      <c r="F48" s="10">
        <v>0</v>
      </c>
      <c r="G48" s="10">
        <v>0</v>
      </c>
      <c r="H48" s="11">
        <f>Table25[[#This Row],[Gross Energy Savings (kWh)]]*Table25[[#This Row],[NTG (Energy)]]</f>
        <v>0</v>
      </c>
      <c r="I48" s="11">
        <f>Table25[[#This Row],[Gross Demand Savings (kW)]]*Table25[[#This Row],[NTG (Demand)]]</f>
        <v>0</v>
      </c>
    </row>
    <row r="49" spans="2:9" ht="18.5" hidden="1" x14ac:dyDescent="0.45">
      <c r="B49" s="8" t="s">
        <v>27</v>
      </c>
      <c r="C49" s="8">
        <v>2016</v>
      </c>
      <c r="D49" s="9">
        <f>SUMIFS('Measures Jun2023-Dec2023'!L:L,'Measures Jun2023-Dec2023'!O:O,Table25[[#This Row],[Year]],'Measures Jun2023-Dec2023'!A:A,Table25[[#This Row],[Program Name]])</f>
        <v>0</v>
      </c>
      <c r="E49" s="9">
        <f>SUMIFS('Measures Jun2023-Dec2023'!M:M,'Measures Jun2023-Dec2023'!O:O,Table25[[#This Row],[Year]],'Measures Jun2023-Dec2023'!A:A,Table25[[#This Row],[Program Name]])</f>
        <v>0</v>
      </c>
      <c r="F49" s="10">
        <v>0</v>
      </c>
      <c r="G49" s="10">
        <v>0</v>
      </c>
      <c r="H49" s="11">
        <f>Table25[[#This Row],[Gross Energy Savings (kWh)]]*Table25[[#This Row],[NTG (Energy)]]</f>
        <v>0</v>
      </c>
      <c r="I49" s="11">
        <f>Table25[[#This Row],[Gross Demand Savings (kW)]]*Table25[[#This Row],[NTG (Demand)]]</f>
        <v>0</v>
      </c>
    </row>
    <row r="50" spans="2:9" ht="18.5" hidden="1" x14ac:dyDescent="0.45">
      <c r="B50" s="8" t="s">
        <v>28</v>
      </c>
      <c r="C50" s="8">
        <v>2016</v>
      </c>
      <c r="D50" s="9">
        <f>SUMIFS('Measures Jun2023-Dec2023'!L:L,'Measures Jun2023-Dec2023'!O:O,Table25[[#This Row],[Year]],'Measures Jun2023-Dec2023'!A:A,Table25[[#This Row],[Program Name]])</f>
        <v>0</v>
      </c>
      <c r="E50" s="9">
        <f>SUMIFS('Measures Jun2023-Dec2023'!M:M,'Measures Jun2023-Dec2023'!O:O,Table25[[#This Row],[Year]],'Measures Jun2023-Dec2023'!A:A,Table25[[#This Row],[Program Name]])</f>
        <v>0</v>
      </c>
      <c r="F50" s="10">
        <v>0</v>
      </c>
      <c r="G50" s="10">
        <v>0</v>
      </c>
      <c r="H50" s="11">
        <f>Table25[[#This Row],[Gross Energy Savings (kWh)]]*Table25[[#This Row],[NTG (Energy)]]</f>
        <v>0</v>
      </c>
      <c r="I50" s="11">
        <f>Table25[[#This Row],[Gross Demand Savings (kW)]]*Table25[[#This Row],[NTG (Demand)]]</f>
        <v>0</v>
      </c>
    </row>
    <row r="51" spans="2:9" ht="18.5" hidden="1" x14ac:dyDescent="0.45">
      <c r="B51" t="s">
        <v>8</v>
      </c>
      <c r="C51" s="8">
        <v>2016</v>
      </c>
      <c r="D51" s="9">
        <f>SUMIFS('Measures Jun2023-Dec2023'!L:L,'Measures Jun2023-Dec2023'!O:O,Table25[[#This Row],[Year]],'Measures Jun2023-Dec2023'!A:A,Table25[[#This Row],[Program Name]])</f>
        <v>0</v>
      </c>
      <c r="E51" s="9">
        <f>SUMIFS('Measures Jun2023-Dec2023'!M:M,'Measures Jun2023-Dec2023'!O:O,Table25[[#This Row],[Year]],'Measures Jun2023-Dec2023'!A:A,Table25[[#This Row],[Program Name]])</f>
        <v>0</v>
      </c>
      <c r="F51" s="10">
        <v>0</v>
      </c>
      <c r="G51" s="10">
        <v>0</v>
      </c>
      <c r="H51" s="11">
        <f>Table25[[#This Row],[Gross Energy Savings (kWh)]]*Table25[[#This Row],[NTG (Energy)]]</f>
        <v>0</v>
      </c>
      <c r="I51" s="11">
        <f>Table25[[#This Row],[Gross Demand Savings (kW)]]*Table25[[#This Row],[NTG (Demand)]]</f>
        <v>0</v>
      </c>
    </row>
    <row r="52" spans="2:9" ht="18.5" hidden="1" x14ac:dyDescent="0.45">
      <c r="B52" t="s">
        <v>9</v>
      </c>
      <c r="C52" s="8">
        <v>2016</v>
      </c>
      <c r="D52" s="9">
        <f>SUMIFS('Measures Jun2023-Dec2023'!L:L,'Measures Jun2023-Dec2023'!O:O,Table25[[#This Row],[Year]],'Measures Jun2023-Dec2023'!A:A,Table25[[#This Row],[Program Name]])</f>
        <v>0</v>
      </c>
      <c r="E52" s="9">
        <f>SUMIFS('Measures Jun2023-Dec2023'!M:M,'Measures Jun2023-Dec2023'!O:O,Table25[[#This Row],[Year]],'Measures Jun2023-Dec2023'!A:A,Table25[[#This Row],[Program Name]])</f>
        <v>0</v>
      </c>
      <c r="F52" s="10">
        <v>0</v>
      </c>
      <c r="G52" s="10">
        <v>0</v>
      </c>
      <c r="H52" s="11">
        <f>Table25[[#This Row],[Gross Energy Savings (kWh)]]*Table25[[#This Row],[NTG (Energy)]]</f>
        <v>0</v>
      </c>
      <c r="I52" s="11">
        <f>Table25[[#This Row],[Gross Demand Savings (kW)]]*Table25[[#This Row],[NTG (Demand)]]</f>
        <v>0</v>
      </c>
    </row>
    <row r="53" spans="2:9" ht="18.5" hidden="1" x14ac:dyDescent="0.45">
      <c r="B53" s="8" t="s">
        <v>29</v>
      </c>
      <c r="C53" s="8">
        <v>2016</v>
      </c>
      <c r="D53" s="9">
        <f>SUMIFS('Measures Jun2023-Dec2023'!L:L,'Measures Jun2023-Dec2023'!O:O,Table25[[#This Row],[Year]],'Measures Jun2023-Dec2023'!A:A,Table25[[#This Row],[Program Name]])</f>
        <v>0</v>
      </c>
      <c r="E53" s="9">
        <f>SUMIFS('Measures Jun2023-Dec2023'!M:M,'Measures Jun2023-Dec2023'!O:O,Table25[[#This Row],[Year]],'Measures Jun2023-Dec2023'!A:A,Table25[[#This Row],[Program Name]])</f>
        <v>0</v>
      </c>
      <c r="F53" s="10">
        <v>0</v>
      </c>
      <c r="G53" s="10">
        <v>0</v>
      </c>
      <c r="H53" s="11">
        <f>Table25[[#This Row],[Gross Energy Savings (kWh)]]*Table25[[#This Row],[NTG (Energy)]]</f>
        <v>0</v>
      </c>
      <c r="I53" s="11">
        <f>Table25[[#This Row],[Gross Demand Savings (kW)]]*Table25[[#This Row],[NTG (Demand)]]</f>
        <v>0</v>
      </c>
    </row>
    <row r="54" spans="2:9" ht="18.5" hidden="1" x14ac:dyDescent="0.45">
      <c r="B54" s="8" t="s">
        <v>30</v>
      </c>
      <c r="C54" s="8">
        <v>2016</v>
      </c>
      <c r="D54" s="9">
        <f>SUMIFS('Measures Jun2023-Dec2023'!L:L,'Measures Jun2023-Dec2023'!O:O,Table25[[#This Row],[Year]],'Measures Jun2023-Dec2023'!A:A,Table25[[#This Row],[Program Name]])</f>
        <v>0</v>
      </c>
      <c r="E54" s="9">
        <f>SUMIFS('Measures Jun2023-Dec2023'!M:M,'Measures Jun2023-Dec2023'!O:O,Table25[[#This Row],[Year]],'Measures Jun2023-Dec2023'!A:A,Table25[[#This Row],[Program Name]])</f>
        <v>0</v>
      </c>
      <c r="F54" s="10">
        <v>0</v>
      </c>
      <c r="G54" s="10">
        <v>0</v>
      </c>
      <c r="H54" s="11">
        <f>Table25[[#This Row],[Gross Energy Savings (kWh)]]*Table25[[#This Row],[NTG (Energy)]]</f>
        <v>0</v>
      </c>
      <c r="I54" s="11">
        <f>Table25[[#This Row],[Gross Demand Savings (kW)]]*Table25[[#This Row],[NTG (Demand)]]</f>
        <v>0</v>
      </c>
    </row>
    <row r="55" spans="2:9" ht="18.5" hidden="1" x14ac:dyDescent="0.45">
      <c r="B55" s="8" t="s">
        <v>31</v>
      </c>
      <c r="C55" s="8">
        <v>2016</v>
      </c>
      <c r="D55" s="9">
        <f>SUMIFS('Measures Jun2023-Dec2023'!L:L,'Measures Jun2023-Dec2023'!O:O,Table25[[#This Row],[Year]],'Measures Jun2023-Dec2023'!A:A,Table25[[#This Row],[Program Name]])</f>
        <v>0</v>
      </c>
      <c r="E55" s="9">
        <f>SUMIFS('Measures Jun2023-Dec2023'!M:M,'Measures Jun2023-Dec2023'!O:O,Table25[[#This Row],[Year]],'Measures Jun2023-Dec2023'!A:A,Table25[[#This Row],[Program Name]])</f>
        <v>0</v>
      </c>
      <c r="F55" s="10">
        <v>0</v>
      </c>
      <c r="G55" s="10">
        <v>0</v>
      </c>
      <c r="H55" s="11">
        <f>Table25[[#This Row],[Gross Energy Savings (kWh)]]*Table25[[#This Row],[NTG (Energy)]]</f>
        <v>0</v>
      </c>
      <c r="I55" s="11">
        <f>Table25[[#This Row],[Gross Demand Savings (kW)]]*Table25[[#This Row],[NTG (Demand)]]</f>
        <v>0</v>
      </c>
    </row>
    <row r="56" spans="2:9" ht="18.5" hidden="1" x14ac:dyDescent="0.45">
      <c r="B56" s="8" t="s">
        <v>32</v>
      </c>
      <c r="C56" s="8">
        <v>2016</v>
      </c>
      <c r="D56" s="9">
        <f>SUMIFS('Measures Jun2023-Dec2023'!L:L,'Measures Jun2023-Dec2023'!O:O,Table25[[#This Row],[Year]],'Measures Jun2023-Dec2023'!A:A,Table25[[#This Row],[Program Name]])</f>
        <v>0</v>
      </c>
      <c r="E56" s="9">
        <f>SUMIFS('Measures Jun2023-Dec2023'!M:M,'Measures Jun2023-Dec2023'!O:O,Table25[[#This Row],[Year]],'Measures Jun2023-Dec2023'!A:A,Table25[[#This Row],[Program Name]])</f>
        <v>0</v>
      </c>
      <c r="F56" s="10">
        <v>0</v>
      </c>
      <c r="G56" s="10">
        <v>0</v>
      </c>
      <c r="H56" s="11">
        <f>Table25[[#This Row],[Gross Energy Savings (kWh)]]*Table25[[#This Row],[NTG (Energy)]]</f>
        <v>0</v>
      </c>
      <c r="I56" s="11">
        <f>Table25[[#This Row],[Gross Demand Savings (kW)]]*Table25[[#This Row],[NTG (Demand)]]</f>
        <v>0</v>
      </c>
    </row>
    <row r="57" spans="2:9" ht="18.5" hidden="1" x14ac:dyDescent="0.45">
      <c r="B57" s="8" t="s">
        <v>33</v>
      </c>
      <c r="C57" s="8">
        <v>2016</v>
      </c>
      <c r="D57" s="9">
        <f>SUMIFS('Measures Jun2023-Dec2023'!L:L,'Measures Jun2023-Dec2023'!O:O,Table25[[#This Row],[Year]],'Measures Jun2023-Dec2023'!A:A,Table25[[#This Row],[Program Name]])</f>
        <v>0</v>
      </c>
      <c r="E57" s="9">
        <f>SUMIFS('Measures Jun2023-Dec2023'!M:M,'Measures Jun2023-Dec2023'!O:O,Table25[[#This Row],[Year]],'Measures Jun2023-Dec2023'!A:A,Table25[[#This Row],[Program Name]])</f>
        <v>0</v>
      </c>
      <c r="F57" s="10">
        <v>0</v>
      </c>
      <c r="G57" s="10">
        <v>0</v>
      </c>
      <c r="H57" s="11">
        <f>Table25[[#This Row],[Gross Energy Savings (kWh)]]*Table25[[#This Row],[NTG (Energy)]]</f>
        <v>0</v>
      </c>
      <c r="I57" s="11">
        <f>Table25[[#This Row],[Gross Demand Savings (kW)]]*Table25[[#This Row],[NTG (Demand)]]</f>
        <v>0</v>
      </c>
    </row>
    <row r="58" spans="2:9" ht="18.5" hidden="1" x14ac:dyDescent="0.45">
      <c r="B58" t="s">
        <v>7</v>
      </c>
      <c r="C58" s="8">
        <v>2016</v>
      </c>
      <c r="D58" s="9">
        <f>SUMIFS('Measures Jun2023-Dec2023'!L:L,'Measures Jun2023-Dec2023'!O:O,Table25[[#This Row],[Year]],'Measures Jun2023-Dec2023'!A:A,Table25[[#This Row],[Program Name]])</f>
        <v>0</v>
      </c>
      <c r="E58" s="9">
        <f>SUMIFS('Measures Jun2023-Dec2023'!M:M,'Measures Jun2023-Dec2023'!O:O,Table25[[#This Row],[Year]],'Measures Jun2023-Dec2023'!A:A,Table25[[#This Row],[Program Name]])</f>
        <v>0</v>
      </c>
      <c r="F58" s="10">
        <v>0</v>
      </c>
      <c r="G58" s="10">
        <v>0</v>
      </c>
      <c r="H58" s="11">
        <f>Table25[[#This Row],[Gross Energy Savings (kWh)]]*Table25[[#This Row],[NTG (Energy)]]</f>
        <v>0</v>
      </c>
      <c r="I58" s="11">
        <f>Table25[[#This Row],[Gross Demand Savings (kW)]]*Table25[[#This Row],[NTG (Demand)]]</f>
        <v>0</v>
      </c>
    </row>
    <row r="59" spans="2:9" ht="18.5" hidden="1" x14ac:dyDescent="0.45">
      <c r="B59" t="s">
        <v>6</v>
      </c>
      <c r="C59" s="8">
        <v>2016</v>
      </c>
      <c r="D59" s="9">
        <f>SUMIFS('Measures Jun2023-Dec2023'!L:L,'Measures Jun2023-Dec2023'!O:O,Table25[[#This Row],[Year]],'Measures Jun2023-Dec2023'!A:A,Table25[[#This Row],[Program Name]])</f>
        <v>0</v>
      </c>
      <c r="E59" s="9">
        <f>SUMIFS('Measures Jun2023-Dec2023'!M:M,'Measures Jun2023-Dec2023'!O:O,Table25[[#This Row],[Year]],'Measures Jun2023-Dec2023'!A:A,Table25[[#This Row],[Program Name]])</f>
        <v>0</v>
      </c>
      <c r="F59" s="10">
        <v>1</v>
      </c>
      <c r="G59" s="10">
        <v>1</v>
      </c>
      <c r="H59" s="11">
        <f>Table25[[#This Row],[Gross Energy Savings (kWh)]]*Table25[[#This Row],[NTG (Energy)]]</f>
        <v>0</v>
      </c>
      <c r="I59" s="11">
        <f>Table25[[#This Row],[Gross Demand Savings (kW)]]*Table25[[#This Row],[NTG (Demand)]]</f>
        <v>0</v>
      </c>
    </row>
    <row r="60" spans="2:9" ht="18.5" hidden="1" x14ac:dyDescent="0.45">
      <c r="B60" s="8" t="s">
        <v>34</v>
      </c>
      <c r="C60" s="8">
        <v>2016</v>
      </c>
      <c r="D60" s="9">
        <f>SUMIFS('Measures Jun2023-Dec2023'!L:L,'Measures Jun2023-Dec2023'!O:O,Table25[[#This Row],[Year]],'Measures Jun2023-Dec2023'!A:A,Table25[[#This Row],[Program Name]])</f>
        <v>0</v>
      </c>
      <c r="E60" s="9">
        <f>SUMIFS('Measures Jun2023-Dec2023'!M:M,'Measures Jun2023-Dec2023'!O:O,Table25[[#This Row],[Year]],'Measures Jun2023-Dec2023'!A:A,Table25[[#This Row],[Program Name]])</f>
        <v>0</v>
      </c>
      <c r="F60" s="10">
        <v>0</v>
      </c>
      <c r="G60" s="10">
        <v>0</v>
      </c>
      <c r="H60" s="11">
        <f>Table25[[#This Row],[Gross Energy Savings (kWh)]]*Table25[[#This Row],[NTG (Energy)]]</f>
        <v>0</v>
      </c>
      <c r="I60" s="11">
        <f>Table25[[#This Row],[Gross Demand Savings (kW)]]*Table25[[#This Row],[NTG (Demand)]]</f>
        <v>0</v>
      </c>
    </row>
    <row r="61" spans="2:9" ht="18.5" hidden="1" x14ac:dyDescent="0.45">
      <c r="B61" t="s">
        <v>20</v>
      </c>
      <c r="C61" s="8">
        <v>2016</v>
      </c>
      <c r="D61" s="9">
        <f>SUMIFS('Measures Jun2023-Dec2023'!L:L,'Measures Jun2023-Dec2023'!O:O,Table25[[#This Row],[Year]],'Measures Jun2023-Dec2023'!A:A,Table25[[#This Row],[Program Name]])</f>
        <v>0</v>
      </c>
      <c r="E61" s="9">
        <f>SUMIFS('Measures Jun2023-Dec2023'!M:M,'Measures Jun2023-Dec2023'!O:O,Table25[[#This Row],[Year]],'Measures Jun2023-Dec2023'!A:A,Table25[[#This Row],[Program Name]])</f>
        <v>0</v>
      </c>
      <c r="F61" s="10">
        <v>0</v>
      </c>
      <c r="G61" s="10">
        <v>0</v>
      </c>
      <c r="H61" s="11">
        <f>Table25[[#This Row],[Gross Energy Savings (kWh)]]*Table25[[#This Row],[NTG (Energy)]]</f>
        <v>0</v>
      </c>
      <c r="I61" s="11">
        <f>Table25[[#This Row],[Gross Demand Savings (kW)]]*Table25[[#This Row],[NTG (Demand)]]</f>
        <v>0</v>
      </c>
    </row>
    <row r="62" spans="2:9" ht="18.5" hidden="1" x14ac:dyDescent="0.45">
      <c r="B62" t="s">
        <v>38</v>
      </c>
      <c r="C62" s="8">
        <v>2016</v>
      </c>
      <c r="D62" s="9">
        <f>SUMIFS('Measures Jun2023-Dec2023'!L:L,'Measures Jun2023-Dec2023'!O:O,Table25[[#This Row],[Year]],'Measures Jun2023-Dec2023'!A:A,Table25[[#This Row],[Program Name]])</f>
        <v>0</v>
      </c>
      <c r="E62" s="9">
        <f>SUMIFS('Measures Jun2023-Dec2023'!M:M,'Measures Jun2023-Dec2023'!O:O,Table25[[#This Row],[Year]],'Measures Jun2023-Dec2023'!A:A,Table25[[#This Row],[Program Name]])</f>
        <v>0</v>
      </c>
      <c r="F62" s="10">
        <v>1</v>
      </c>
      <c r="G62" s="10">
        <v>1</v>
      </c>
      <c r="H62" s="11">
        <f>Table25[[#This Row],[Gross Energy Savings (kWh)]]*Table25[[#This Row],[NTG (Energy)]]</f>
        <v>0</v>
      </c>
      <c r="I62" s="11">
        <f>Table25[[#This Row],[Gross Demand Savings (kW)]]*Table25[[#This Row],[NTG (Demand)]]</f>
        <v>0</v>
      </c>
    </row>
    <row r="63" spans="2:9" ht="18.5" hidden="1" x14ac:dyDescent="0.45">
      <c r="B63" t="s">
        <v>5</v>
      </c>
      <c r="C63" s="8">
        <v>2015</v>
      </c>
      <c r="D63" s="9">
        <f>SUMIFS('Measures Jun2023-Dec2023'!L:L,'Measures Jun2023-Dec2023'!O:O,Table25[[#This Row],[Year]],'Measures Jun2023-Dec2023'!A:A,Table25[[#This Row],[Program Name]])</f>
        <v>0</v>
      </c>
      <c r="E63" s="9">
        <f>SUMIFS('Measures Jun2023-Dec2023'!M:M,'Measures Jun2023-Dec2023'!O:O,Table25[[#This Row],[Year]],'Measures Jun2023-Dec2023'!A:A,Table25[[#This Row],[Program Name]])</f>
        <v>0</v>
      </c>
      <c r="F63" s="10"/>
      <c r="G63" s="10"/>
      <c r="H63" s="11">
        <f>Table25[[#This Row],[Gross Energy Savings (kWh)]]*Table25[[#This Row],[NTG (Energy)]]</f>
        <v>0</v>
      </c>
      <c r="I63" s="11">
        <f>Table25[[#This Row],[Gross Demand Savings (kW)]]*Table25[[#This Row],[NTG (Demand)]]</f>
        <v>0</v>
      </c>
    </row>
    <row r="64" spans="2:9" ht="18.5" hidden="1" x14ac:dyDescent="0.45">
      <c r="B64" s="8" t="s">
        <v>27</v>
      </c>
      <c r="C64" s="8">
        <v>2015</v>
      </c>
      <c r="D64" s="9">
        <f>SUMIFS('Measures Jun2023-Dec2023'!L:L,'Measures Jun2023-Dec2023'!O:O,Table25[[#This Row],[Year]],'Measures Jun2023-Dec2023'!A:A,Table25[[#This Row],[Program Name]])</f>
        <v>0</v>
      </c>
      <c r="E64" s="9">
        <f>SUMIFS('Measures Jun2023-Dec2023'!M:M,'Measures Jun2023-Dec2023'!O:O,Table25[[#This Row],[Year]],'Measures Jun2023-Dec2023'!A:A,Table25[[#This Row],[Program Name]])</f>
        <v>0</v>
      </c>
      <c r="F64" s="10"/>
      <c r="G64" s="10"/>
      <c r="H64" s="11">
        <f>Table25[[#This Row],[Gross Energy Savings (kWh)]]*Table25[[#This Row],[NTG (Energy)]]</f>
        <v>0</v>
      </c>
      <c r="I64" s="11">
        <f>Table25[[#This Row],[Gross Demand Savings (kW)]]*Table25[[#This Row],[NTG (Demand)]]</f>
        <v>0</v>
      </c>
    </row>
    <row r="65" spans="2:9" ht="18.5" hidden="1" x14ac:dyDescent="0.45">
      <c r="B65" s="8" t="s">
        <v>28</v>
      </c>
      <c r="C65" s="8">
        <v>2015</v>
      </c>
      <c r="D65" s="9">
        <f>SUMIFS('Measures Jun2023-Dec2023'!L:L,'Measures Jun2023-Dec2023'!O:O,Table25[[#This Row],[Year]],'Measures Jun2023-Dec2023'!A:A,Table25[[#This Row],[Program Name]])</f>
        <v>0</v>
      </c>
      <c r="E65" s="9">
        <f>SUMIFS('Measures Jun2023-Dec2023'!M:M,'Measures Jun2023-Dec2023'!O:O,Table25[[#This Row],[Year]],'Measures Jun2023-Dec2023'!A:A,Table25[[#This Row],[Program Name]])</f>
        <v>0</v>
      </c>
      <c r="F65" s="10"/>
      <c r="G65" s="10"/>
      <c r="H65" s="11">
        <f>Table25[[#This Row],[Gross Energy Savings (kWh)]]*Table25[[#This Row],[NTG (Energy)]]</f>
        <v>0</v>
      </c>
      <c r="I65" s="11">
        <f>Table25[[#This Row],[Gross Demand Savings (kW)]]*Table25[[#This Row],[NTG (Demand)]]</f>
        <v>0</v>
      </c>
    </row>
    <row r="66" spans="2:9" ht="18.5" hidden="1" x14ac:dyDescent="0.45">
      <c r="B66" t="s">
        <v>8</v>
      </c>
      <c r="C66" s="8">
        <v>2015</v>
      </c>
      <c r="D66" s="9">
        <f>SUMIFS('Measures Jun2023-Dec2023'!L:L,'Measures Jun2023-Dec2023'!O:O,Table25[[#This Row],[Year]],'Measures Jun2023-Dec2023'!A:A,Table25[[#This Row],[Program Name]])</f>
        <v>0</v>
      </c>
      <c r="E66" s="9">
        <f>SUMIFS('Measures Jun2023-Dec2023'!M:M,'Measures Jun2023-Dec2023'!O:O,Table25[[#This Row],[Year]],'Measures Jun2023-Dec2023'!A:A,Table25[[#This Row],[Program Name]])</f>
        <v>0</v>
      </c>
      <c r="F66" s="10"/>
      <c r="G66" s="10"/>
      <c r="H66" s="11">
        <f>Table25[[#This Row],[Gross Energy Savings (kWh)]]*Table25[[#This Row],[NTG (Energy)]]</f>
        <v>0</v>
      </c>
      <c r="I66" s="11">
        <f>Table25[[#This Row],[Gross Demand Savings (kW)]]*Table25[[#This Row],[NTG (Demand)]]</f>
        <v>0</v>
      </c>
    </row>
    <row r="67" spans="2:9" ht="18.5" hidden="1" x14ac:dyDescent="0.45">
      <c r="B67" t="s">
        <v>9</v>
      </c>
      <c r="C67" s="8">
        <v>2015</v>
      </c>
      <c r="D67" s="9">
        <f>SUMIFS('Measures Jun2023-Dec2023'!L:L,'Measures Jun2023-Dec2023'!O:O,Table25[[#This Row],[Year]],'Measures Jun2023-Dec2023'!A:A,Table25[[#This Row],[Program Name]])</f>
        <v>0</v>
      </c>
      <c r="E67" s="9">
        <f>SUMIFS('Measures Jun2023-Dec2023'!M:M,'Measures Jun2023-Dec2023'!O:O,Table25[[#This Row],[Year]],'Measures Jun2023-Dec2023'!A:A,Table25[[#This Row],[Program Name]])</f>
        <v>0</v>
      </c>
      <c r="F67" s="10"/>
      <c r="G67" s="10"/>
      <c r="H67" s="11">
        <f>Table25[[#This Row],[Gross Energy Savings (kWh)]]*Table25[[#This Row],[NTG (Energy)]]</f>
        <v>0</v>
      </c>
      <c r="I67" s="11">
        <f>Table25[[#This Row],[Gross Demand Savings (kW)]]*Table25[[#This Row],[NTG (Demand)]]</f>
        <v>0</v>
      </c>
    </row>
    <row r="68" spans="2:9" ht="18.5" hidden="1" x14ac:dyDescent="0.45">
      <c r="B68" s="8" t="s">
        <v>29</v>
      </c>
      <c r="C68" s="8">
        <v>2015</v>
      </c>
      <c r="D68" s="9">
        <f>SUMIFS('Measures Jun2023-Dec2023'!L:L,'Measures Jun2023-Dec2023'!O:O,Table25[[#This Row],[Year]],'Measures Jun2023-Dec2023'!A:A,Table25[[#This Row],[Program Name]])</f>
        <v>0</v>
      </c>
      <c r="E68" s="9">
        <f>SUMIFS('Measures Jun2023-Dec2023'!M:M,'Measures Jun2023-Dec2023'!O:O,Table25[[#This Row],[Year]],'Measures Jun2023-Dec2023'!A:A,Table25[[#This Row],[Program Name]])</f>
        <v>0</v>
      </c>
      <c r="F68" s="10"/>
      <c r="G68" s="10"/>
      <c r="H68" s="11">
        <f>Table25[[#This Row],[Gross Energy Savings (kWh)]]*Table25[[#This Row],[NTG (Energy)]]</f>
        <v>0</v>
      </c>
      <c r="I68" s="11">
        <f>Table25[[#This Row],[Gross Demand Savings (kW)]]*Table25[[#This Row],[NTG (Demand)]]</f>
        <v>0</v>
      </c>
    </row>
    <row r="69" spans="2:9" ht="18.5" hidden="1" x14ac:dyDescent="0.45">
      <c r="B69" s="8" t="s">
        <v>30</v>
      </c>
      <c r="C69" s="8">
        <v>2015</v>
      </c>
      <c r="D69" s="9">
        <f>SUMIFS('Measures Jun2023-Dec2023'!L:L,'Measures Jun2023-Dec2023'!O:O,Table25[[#This Row],[Year]],'Measures Jun2023-Dec2023'!A:A,Table25[[#This Row],[Program Name]])</f>
        <v>0</v>
      </c>
      <c r="E69" s="9">
        <f>SUMIFS('Measures Jun2023-Dec2023'!M:M,'Measures Jun2023-Dec2023'!O:O,Table25[[#This Row],[Year]],'Measures Jun2023-Dec2023'!A:A,Table25[[#This Row],[Program Name]])</f>
        <v>0</v>
      </c>
      <c r="F69" s="10"/>
      <c r="G69" s="10"/>
      <c r="H69" s="11">
        <f>Table25[[#This Row],[Gross Energy Savings (kWh)]]*Table25[[#This Row],[NTG (Energy)]]</f>
        <v>0</v>
      </c>
      <c r="I69" s="11">
        <f>Table25[[#This Row],[Gross Demand Savings (kW)]]*Table25[[#This Row],[NTG (Demand)]]</f>
        <v>0</v>
      </c>
    </row>
    <row r="70" spans="2:9" ht="18.5" hidden="1" x14ac:dyDescent="0.45">
      <c r="B70" s="8" t="s">
        <v>31</v>
      </c>
      <c r="C70" s="8">
        <v>2015</v>
      </c>
      <c r="D70" s="9">
        <f>SUMIFS('Measures Jun2023-Dec2023'!L:L,'Measures Jun2023-Dec2023'!O:O,Table25[[#This Row],[Year]],'Measures Jun2023-Dec2023'!A:A,Table25[[#This Row],[Program Name]])</f>
        <v>0</v>
      </c>
      <c r="E70" s="9">
        <f>SUMIFS('Measures Jun2023-Dec2023'!M:M,'Measures Jun2023-Dec2023'!O:O,Table25[[#This Row],[Year]],'Measures Jun2023-Dec2023'!A:A,Table25[[#This Row],[Program Name]])</f>
        <v>0</v>
      </c>
      <c r="F70" s="10"/>
      <c r="G70" s="10"/>
      <c r="H70" s="11">
        <f>Table25[[#This Row],[Gross Energy Savings (kWh)]]*Table25[[#This Row],[NTG (Energy)]]</f>
        <v>0</v>
      </c>
      <c r="I70" s="11">
        <f>Table25[[#This Row],[Gross Demand Savings (kW)]]*Table25[[#This Row],[NTG (Demand)]]</f>
        <v>0</v>
      </c>
    </row>
    <row r="71" spans="2:9" ht="18.5" hidden="1" x14ac:dyDescent="0.45">
      <c r="B71" s="8" t="s">
        <v>32</v>
      </c>
      <c r="C71" s="8">
        <v>2015</v>
      </c>
      <c r="D71" s="9">
        <f>SUMIFS('Measures Jun2023-Dec2023'!L:L,'Measures Jun2023-Dec2023'!O:O,Table25[[#This Row],[Year]],'Measures Jun2023-Dec2023'!A:A,Table25[[#This Row],[Program Name]])</f>
        <v>0</v>
      </c>
      <c r="E71" s="9">
        <f>SUMIFS('Measures Jun2023-Dec2023'!M:M,'Measures Jun2023-Dec2023'!O:O,Table25[[#This Row],[Year]],'Measures Jun2023-Dec2023'!A:A,Table25[[#This Row],[Program Name]])</f>
        <v>0</v>
      </c>
      <c r="F71" s="10"/>
      <c r="G71" s="10"/>
      <c r="H71" s="11">
        <f>Table25[[#This Row],[Gross Energy Savings (kWh)]]*Table25[[#This Row],[NTG (Energy)]]</f>
        <v>0</v>
      </c>
      <c r="I71" s="11">
        <f>Table25[[#This Row],[Gross Demand Savings (kW)]]*Table25[[#This Row],[NTG (Demand)]]</f>
        <v>0</v>
      </c>
    </row>
    <row r="72" spans="2:9" ht="18.5" hidden="1" x14ac:dyDescent="0.45">
      <c r="B72" s="8" t="s">
        <v>33</v>
      </c>
      <c r="C72" s="8">
        <v>2015</v>
      </c>
      <c r="D72" s="9">
        <f>SUMIFS('Measures Jun2023-Dec2023'!L:L,'Measures Jun2023-Dec2023'!O:O,Table25[[#This Row],[Year]],'Measures Jun2023-Dec2023'!A:A,Table25[[#This Row],[Program Name]])</f>
        <v>0</v>
      </c>
      <c r="E72" s="9">
        <f>SUMIFS('Measures Jun2023-Dec2023'!M:M,'Measures Jun2023-Dec2023'!O:O,Table25[[#This Row],[Year]],'Measures Jun2023-Dec2023'!A:A,Table25[[#This Row],[Program Name]])</f>
        <v>0</v>
      </c>
      <c r="F72" s="10"/>
      <c r="G72" s="10"/>
      <c r="H72" s="11">
        <f>Table25[[#This Row],[Gross Energy Savings (kWh)]]*Table25[[#This Row],[NTG (Energy)]]</f>
        <v>0</v>
      </c>
      <c r="I72" s="11">
        <f>Table25[[#This Row],[Gross Demand Savings (kW)]]*Table25[[#This Row],[NTG (Demand)]]</f>
        <v>0</v>
      </c>
    </row>
    <row r="73" spans="2:9" ht="18.5" hidden="1" x14ac:dyDescent="0.45">
      <c r="B73" t="s">
        <v>7</v>
      </c>
      <c r="C73" s="8">
        <v>2015</v>
      </c>
      <c r="D73" s="9">
        <f>SUMIFS('Measures Jun2023-Dec2023'!L:L,'Measures Jun2023-Dec2023'!O:O,Table25[[#This Row],[Year]],'Measures Jun2023-Dec2023'!A:A,Table25[[#This Row],[Program Name]])</f>
        <v>0</v>
      </c>
      <c r="E73" s="9">
        <f>SUMIFS('Measures Jun2023-Dec2023'!M:M,'Measures Jun2023-Dec2023'!O:O,Table25[[#This Row],[Year]],'Measures Jun2023-Dec2023'!A:A,Table25[[#This Row],[Program Name]])</f>
        <v>0</v>
      </c>
      <c r="F73" s="10"/>
      <c r="G73" s="10"/>
      <c r="H73" s="11">
        <f>Table25[[#This Row],[Gross Energy Savings (kWh)]]*Table25[[#This Row],[NTG (Energy)]]</f>
        <v>0</v>
      </c>
      <c r="I73" s="11">
        <f>Table25[[#This Row],[Gross Demand Savings (kW)]]*Table25[[#This Row],[NTG (Demand)]]</f>
        <v>0</v>
      </c>
    </row>
    <row r="74" spans="2:9" ht="18.5" hidden="1" x14ac:dyDescent="0.45">
      <c r="B74" t="s">
        <v>6</v>
      </c>
      <c r="C74" s="8">
        <v>2015</v>
      </c>
      <c r="D74" s="9">
        <f>SUMIFS('Measures Jun2023-Dec2023'!L:L,'Measures Jun2023-Dec2023'!O:O,Table25[[#This Row],[Year]],'Measures Jun2023-Dec2023'!A:A,Table25[[#This Row],[Program Name]])</f>
        <v>0</v>
      </c>
      <c r="E74" s="9">
        <f>SUMIFS('Measures Jun2023-Dec2023'!M:M,'Measures Jun2023-Dec2023'!O:O,Table25[[#This Row],[Year]],'Measures Jun2023-Dec2023'!A:A,Table25[[#This Row],[Program Name]])</f>
        <v>0</v>
      </c>
      <c r="F74" s="10">
        <v>1</v>
      </c>
      <c r="G74" s="10">
        <v>1</v>
      </c>
      <c r="H74" s="11">
        <f>Table25[[#This Row],[Gross Energy Savings (kWh)]]*Table25[[#This Row],[NTG (Energy)]]</f>
        <v>0</v>
      </c>
      <c r="I74" s="11">
        <f>Table25[[#This Row],[Gross Demand Savings (kW)]]*Table25[[#This Row],[NTG (Demand)]]</f>
        <v>0</v>
      </c>
    </row>
    <row r="75" spans="2:9" ht="18.5" hidden="1" x14ac:dyDescent="0.45">
      <c r="B75" s="8" t="s">
        <v>34</v>
      </c>
      <c r="C75" s="8">
        <v>2015</v>
      </c>
      <c r="D75" s="9">
        <f>SUMIFS('Measures Jun2023-Dec2023'!L:L,'Measures Jun2023-Dec2023'!O:O,Table25[[#This Row],[Year]],'Measures Jun2023-Dec2023'!A:A,Table25[[#This Row],[Program Name]])</f>
        <v>0</v>
      </c>
      <c r="E75" s="9">
        <f>SUMIFS('Measures Jun2023-Dec2023'!M:M,'Measures Jun2023-Dec2023'!O:O,Table25[[#This Row],[Year]],'Measures Jun2023-Dec2023'!A:A,Table25[[#This Row],[Program Name]])</f>
        <v>0</v>
      </c>
      <c r="F75" s="10"/>
      <c r="G75" s="10"/>
      <c r="H75" s="11">
        <f>Table25[[#This Row],[Gross Energy Savings (kWh)]]*Table25[[#This Row],[NTG (Energy)]]</f>
        <v>0</v>
      </c>
      <c r="I75" s="11">
        <f>Table25[[#This Row],[Gross Demand Savings (kW)]]*Table25[[#This Row],[NTG (Demand)]]</f>
        <v>0</v>
      </c>
    </row>
    <row r="76" spans="2:9" ht="18.5" hidden="1" x14ac:dyDescent="0.45">
      <c r="B76" t="s">
        <v>20</v>
      </c>
      <c r="C76" s="8">
        <v>2015</v>
      </c>
      <c r="D76" s="9">
        <f>SUMIFS('Measures Jun2023-Dec2023'!L:L,'Measures Jun2023-Dec2023'!O:O,Table25[[#This Row],[Year]],'Measures Jun2023-Dec2023'!A:A,Table25[[#This Row],[Program Name]])</f>
        <v>0</v>
      </c>
      <c r="E76" s="9">
        <f>SUMIFS('Measures Jun2023-Dec2023'!M:M,'Measures Jun2023-Dec2023'!O:O,Table25[[#This Row],[Year]],'Measures Jun2023-Dec2023'!A:A,Table25[[#This Row],[Program Name]])</f>
        <v>0</v>
      </c>
      <c r="F76" s="10"/>
      <c r="G76" s="10"/>
      <c r="H76" s="11">
        <f>Table25[[#This Row],[Gross Energy Savings (kWh)]]*Table25[[#This Row],[NTG (Energy)]]</f>
        <v>0</v>
      </c>
      <c r="I76" s="11">
        <f>Table25[[#This Row],[Gross Demand Savings (kW)]]*Table25[[#This Row],[NTG (Demand)]]</f>
        <v>0</v>
      </c>
    </row>
    <row r="77" spans="2:9" ht="18.5" hidden="1" x14ac:dyDescent="0.45">
      <c r="B77" t="s">
        <v>38</v>
      </c>
      <c r="C77" s="8">
        <v>2015</v>
      </c>
      <c r="D77" s="9">
        <f>SUMIFS('Measures Jun2023-Dec2023'!L:L,'Measures Jun2023-Dec2023'!O:O,Table25[[#This Row],[Year]],'Measures Jun2023-Dec2023'!A:A,Table25[[#This Row],[Program Name]])</f>
        <v>0</v>
      </c>
      <c r="E77" s="9">
        <f>SUMIFS('Measures Jun2023-Dec2023'!M:M,'Measures Jun2023-Dec2023'!O:O,Table25[[#This Row],[Year]],'Measures Jun2023-Dec2023'!A:A,Table25[[#This Row],[Program Name]])</f>
        <v>0</v>
      </c>
      <c r="F77" s="10">
        <v>1</v>
      </c>
      <c r="G77" s="10">
        <v>1</v>
      </c>
      <c r="H77" s="11">
        <f>Table25[[#This Row],[Gross Energy Savings (kWh)]]*Table25[[#This Row],[NTG (Energy)]]</f>
        <v>0</v>
      </c>
      <c r="I77" s="11">
        <f>Table25[[#This Row],[Gross Demand Savings (kW)]]*Table25[[#This Row],[NTG (Demand)]]</f>
        <v>0</v>
      </c>
    </row>
    <row r="78" spans="2:9" ht="18.5" hidden="1" x14ac:dyDescent="0.45">
      <c r="B78" t="s">
        <v>5</v>
      </c>
      <c r="C78" s="8">
        <v>2020</v>
      </c>
      <c r="D78" s="9">
        <f>SUMIFS('Measures Jun2023-Dec2023'!L:L,'Measures Jun2023-Dec2023'!O:O,Table25[[#This Row],[Year]],'Measures Jun2023-Dec2023'!A:A,Table25[[#This Row],[Program Name]])</f>
        <v>0</v>
      </c>
      <c r="E78" s="9">
        <f>SUMIFS('Measures Jun2023-Dec2023'!M:M,'Measures Jun2023-Dec2023'!O:O,Table25[[#This Row],[Year]],'Measures Jun2023-Dec2023'!A:A,Table25[[#This Row],[Program Name]])</f>
        <v>0</v>
      </c>
      <c r="F78" s="10">
        <v>0.94128781511884396</v>
      </c>
      <c r="G78" s="10">
        <v>0.94260485651214099</v>
      </c>
      <c r="H78" s="11">
        <f>Table25[[#This Row],[Gross Energy Savings (kWh)]]*Table25[[#This Row],[NTG (Energy)]]</f>
        <v>0</v>
      </c>
      <c r="I78" s="11">
        <f>Table25[[#This Row],[Gross Demand Savings (kW)]]*Table25[[#This Row],[NTG (Demand)]]</f>
        <v>0</v>
      </c>
    </row>
    <row r="79" spans="2:9" ht="18.5" hidden="1" x14ac:dyDescent="0.45">
      <c r="B79" s="8" t="s">
        <v>27</v>
      </c>
      <c r="C79" s="8">
        <v>2020</v>
      </c>
      <c r="D79" s="9">
        <f>SUMIFS('Measures Jun2023-Dec2023'!L:L,'Measures Jun2023-Dec2023'!O:O,Table25[[#This Row],[Year]],'Measures Jun2023-Dec2023'!A:A,Table25[[#This Row],[Program Name]])</f>
        <v>0</v>
      </c>
      <c r="E79" s="9">
        <f>SUMIFS('Measures Jun2023-Dec2023'!M:M,'Measures Jun2023-Dec2023'!O:O,Table25[[#This Row],[Year]],'Measures Jun2023-Dec2023'!A:A,Table25[[#This Row],[Program Name]])</f>
        <v>0</v>
      </c>
      <c r="F79" s="10">
        <v>0.71579049996017796</v>
      </c>
      <c r="G79" s="10">
        <v>0.71638655462184897</v>
      </c>
      <c r="H79" s="11">
        <f>Table25[[#This Row],[Gross Energy Savings (kWh)]]*Table25[[#This Row],[NTG (Energy)]]</f>
        <v>0</v>
      </c>
      <c r="I79" s="11">
        <f>Table25[[#This Row],[Gross Demand Savings (kW)]]*Table25[[#This Row],[NTG (Demand)]]</f>
        <v>0</v>
      </c>
    </row>
    <row r="80" spans="2:9" ht="18.5" hidden="1" x14ac:dyDescent="0.45">
      <c r="B80" s="8" t="s">
        <v>28</v>
      </c>
      <c r="C80" s="8">
        <v>2020</v>
      </c>
      <c r="D80" s="9">
        <f>SUMIFS('Measures Jun2023-Dec2023'!L:L,'Measures Jun2023-Dec2023'!O:O,Table25[[#This Row],[Year]],'Measures Jun2023-Dec2023'!A:A,Table25[[#This Row],[Program Name]])</f>
        <v>0</v>
      </c>
      <c r="E80" s="9">
        <f>SUMIFS('Measures Jun2023-Dec2023'!M:M,'Measures Jun2023-Dec2023'!O:O,Table25[[#This Row],[Year]],'Measures Jun2023-Dec2023'!A:A,Table25[[#This Row],[Program Name]])</f>
        <v>0</v>
      </c>
      <c r="F80" s="10">
        <v>1.0050000794029998</v>
      </c>
      <c r="G80" s="10">
        <v>1.19201995012469</v>
      </c>
      <c r="H80" s="11">
        <f>Table25[[#This Row],[Gross Energy Savings (kWh)]]*Table25[[#This Row],[NTG (Energy)]]</f>
        <v>0</v>
      </c>
      <c r="I80" s="11">
        <f>Table25[[#This Row],[Gross Demand Savings (kW)]]*Table25[[#This Row],[NTG (Demand)]]</f>
        <v>0</v>
      </c>
    </row>
    <row r="81" spans="2:15" ht="18.5" hidden="1" x14ac:dyDescent="0.45">
      <c r="B81" t="s">
        <v>8</v>
      </c>
      <c r="C81" s="8">
        <v>2020</v>
      </c>
      <c r="D81" s="9">
        <f>SUMIFS('Measures Jun2023-Dec2023'!L:L,'Measures Jun2023-Dec2023'!O:O,Table25[[#This Row],[Year]],'Measures Jun2023-Dec2023'!A:A,Table25[[#This Row],[Program Name]])</f>
        <v>0</v>
      </c>
      <c r="E81" s="9">
        <f>SUMIFS('Measures Jun2023-Dec2023'!M:M,'Measures Jun2023-Dec2023'!O:O,Table25[[#This Row],[Year]],'Measures Jun2023-Dec2023'!A:A,Table25[[#This Row],[Program Name]])</f>
        <v>0</v>
      </c>
      <c r="F81" s="10">
        <v>0.78721683117229002</v>
      </c>
      <c r="G81" s="10">
        <v>0.75257731958762908</v>
      </c>
      <c r="H81" s="11">
        <f>Table25[[#This Row],[Gross Energy Savings (kWh)]]*Table25[[#This Row],[NTG (Energy)]]</f>
        <v>0</v>
      </c>
      <c r="I81" s="11">
        <f>Table25[[#This Row],[Gross Demand Savings (kW)]]*Table25[[#This Row],[NTG (Demand)]]</f>
        <v>0</v>
      </c>
    </row>
    <row r="82" spans="2:15" ht="18.5" x14ac:dyDescent="0.45">
      <c r="B82" t="s">
        <v>9</v>
      </c>
      <c r="C82" s="8">
        <v>2020</v>
      </c>
      <c r="D82" s="9">
        <f>SUMIFS('Measures Jun2023-Dec2023'!L:L,'Measures Jun2023-Dec2023'!O:O,Table25[[#This Row],[Year]],'Measures Jun2023-Dec2023'!A:A,Table25[[#This Row],[Program Name]])</f>
        <v>0</v>
      </c>
      <c r="E82" s="9">
        <f>SUMIFS('Measures Jun2023-Dec2023'!M:M,'Measures Jun2023-Dec2023'!O:O,Table25[[#This Row],[Year]],'Measures Jun2023-Dec2023'!A:A,Table25[[#This Row],[Program Name]])</f>
        <v>0</v>
      </c>
      <c r="F82" s="10">
        <v>1</v>
      </c>
      <c r="G82" s="10">
        <v>1</v>
      </c>
      <c r="H82" s="11">
        <f>Table25[[#This Row],[Gross Energy Savings (kWh)]]*Table25[[#This Row],[NTG (Energy)]]</f>
        <v>0</v>
      </c>
      <c r="I82" s="11">
        <f>Table25[[#This Row],[Gross Demand Savings (kW)]]*Table25[[#This Row],[NTG (Demand)]]</f>
        <v>0</v>
      </c>
    </row>
    <row r="83" spans="2:15" ht="18.5" hidden="1" x14ac:dyDescent="0.45">
      <c r="B83" s="8" t="s">
        <v>29</v>
      </c>
      <c r="C83" s="8">
        <v>2020</v>
      </c>
      <c r="D83" s="9">
        <f>SUMIFS('Measures Jun2023-Dec2023'!L:L,'Measures Jun2023-Dec2023'!O:O,Table25[[#This Row],[Year]],'Measures Jun2023-Dec2023'!A:A,Table25[[#This Row],[Program Name]])</f>
        <v>0</v>
      </c>
      <c r="E83" s="9">
        <f>SUMIFS('Measures Jun2023-Dec2023'!M:M,'Measures Jun2023-Dec2023'!O:O,Table25[[#This Row],[Year]],'Measures Jun2023-Dec2023'!A:A,Table25[[#This Row],[Program Name]])</f>
        <v>0</v>
      </c>
      <c r="F83" s="10">
        <v>1</v>
      </c>
      <c r="G83" s="10">
        <v>1</v>
      </c>
      <c r="H83" s="11">
        <f>Table25[[#This Row],[Gross Energy Savings (kWh)]]*Table25[[#This Row],[NTG (Energy)]]</f>
        <v>0</v>
      </c>
      <c r="I83" s="11">
        <f>Table25[[#This Row],[Gross Demand Savings (kW)]]*Table25[[#This Row],[NTG (Demand)]]</f>
        <v>0</v>
      </c>
    </row>
    <row r="84" spans="2:15" ht="18.5" hidden="1" x14ac:dyDescent="0.45">
      <c r="B84" s="8" t="s">
        <v>30</v>
      </c>
      <c r="C84" s="8">
        <v>2020</v>
      </c>
      <c r="D84" s="9">
        <f>SUMIFS('Measures Jun2023-Dec2023'!L:L,'Measures Jun2023-Dec2023'!O:O,Table25[[#This Row],[Year]],'Measures Jun2023-Dec2023'!A:A,Table25[[#This Row],[Program Name]])</f>
        <v>0</v>
      </c>
      <c r="E84" s="9">
        <f>SUMIFS('Measures Jun2023-Dec2023'!M:M,'Measures Jun2023-Dec2023'!O:O,Table25[[#This Row],[Year]],'Measures Jun2023-Dec2023'!A:A,Table25[[#This Row],[Program Name]])</f>
        <v>0</v>
      </c>
      <c r="F84" s="10">
        <v>1.01000002984193</v>
      </c>
      <c r="G84" s="10">
        <v>1.20687575392039</v>
      </c>
      <c r="H84" s="11">
        <f>Table25[[#This Row],[Gross Energy Savings (kWh)]]*Table25[[#This Row],[NTG (Energy)]]</f>
        <v>0</v>
      </c>
      <c r="I84" s="11">
        <f>Table25[[#This Row],[Gross Demand Savings (kW)]]*Table25[[#This Row],[NTG (Demand)]]</f>
        <v>0</v>
      </c>
    </row>
    <row r="85" spans="2:15" ht="18.5" hidden="1" x14ac:dyDescent="0.45">
      <c r="B85" s="8" t="s">
        <v>31</v>
      </c>
      <c r="C85" s="8">
        <v>2020</v>
      </c>
      <c r="D85" s="9">
        <f>SUMIFS('Measures Jun2023-Dec2023'!L:L,'Measures Jun2023-Dec2023'!O:O,Table25[[#This Row],[Year]],'Measures Jun2023-Dec2023'!A:A,Table25[[#This Row],[Program Name]])</f>
        <v>0</v>
      </c>
      <c r="E85" s="9">
        <f>SUMIFS('Measures Jun2023-Dec2023'!M:M,'Measures Jun2023-Dec2023'!O:O,Table25[[#This Row],[Year]],'Measures Jun2023-Dec2023'!A:A,Table25[[#This Row],[Program Name]])</f>
        <v>0</v>
      </c>
      <c r="F85" s="10">
        <v>0.70681100844601696</v>
      </c>
      <c r="G85" s="10">
        <v>0.72972972972972994</v>
      </c>
      <c r="H85" s="11">
        <f>Table25[[#This Row],[Gross Energy Savings (kWh)]]*Table25[[#This Row],[NTG (Energy)]]</f>
        <v>0</v>
      </c>
      <c r="I85" s="11">
        <f>Table25[[#This Row],[Gross Demand Savings (kW)]]*Table25[[#This Row],[NTG (Demand)]]</f>
        <v>0</v>
      </c>
    </row>
    <row r="86" spans="2:15" ht="18.5" hidden="1" x14ac:dyDescent="0.45">
      <c r="B86" s="8" t="s">
        <v>32</v>
      </c>
      <c r="C86" s="8">
        <v>2020</v>
      </c>
      <c r="D86" s="9">
        <f>SUMIFS('Measures Jun2023-Dec2023'!L:L,'Measures Jun2023-Dec2023'!O:O,Table25[[#This Row],[Year]],'Measures Jun2023-Dec2023'!A:A,Table25[[#This Row],[Program Name]])</f>
        <v>0</v>
      </c>
      <c r="E86" s="9">
        <f>SUMIFS('Measures Jun2023-Dec2023'!M:M,'Measures Jun2023-Dec2023'!O:O,Table25[[#This Row],[Year]],'Measures Jun2023-Dec2023'!A:A,Table25[[#This Row],[Program Name]])</f>
        <v>0</v>
      </c>
      <c r="F86" s="10">
        <v>0.92910443318564906</v>
      </c>
      <c r="G86" s="10">
        <v>0.93017656500802604</v>
      </c>
      <c r="H86" s="11">
        <f>Table25[[#This Row],[Gross Energy Savings (kWh)]]*Table25[[#This Row],[NTG (Energy)]]</f>
        <v>0</v>
      </c>
      <c r="I86" s="11">
        <f>Table25[[#This Row],[Gross Demand Savings (kW)]]*Table25[[#This Row],[NTG (Demand)]]</f>
        <v>0</v>
      </c>
    </row>
    <row r="87" spans="2:15" ht="18.5" hidden="1" x14ac:dyDescent="0.45">
      <c r="B87" s="8" t="s">
        <v>33</v>
      </c>
      <c r="C87" s="8">
        <v>2020</v>
      </c>
      <c r="D87" s="9">
        <f>SUMIFS('Measures Jun2023-Dec2023'!L:L,'Measures Jun2023-Dec2023'!O:O,Table25[[#This Row],[Year]],'Measures Jun2023-Dec2023'!A:A,Table25[[#This Row],[Program Name]])</f>
        <v>0</v>
      </c>
      <c r="E87" s="9">
        <f>SUMIFS('Measures Jun2023-Dec2023'!M:M,'Measures Jun2023-Dec2023'!O:O,Table25[[#This Row],[Year]],'Measures Jun2023-Dec2023'!A:A,Table25[[#This Row],[Program Name]])</f>
        <v>0</v>
      </c>
      <c r="F87" s="10">
        <v>1.00199992566395</v>
      </c>
      <c r="G87" s="10">
        <v>1</v>
      </c>
      <c r="H87" s="11">
        <f>Table25[[#This Row],[Gross Energy Savings (kWh)]]*Table25[[#This Row],[NTG (Energy)]]</f>
        <v>0</v>
      </c>
      <c r="I87" s="11">
        <f>Table25[[#This Row],[Gross Demand Savings (kW)]]*Table25[[#This Row],[NTG (Demand)]]</f>
        <v>0</v>
      </c>
    </row>
    <row r="88" spans="2:15" ht="18.5" x14ac:dyDescent="0.45">
      <c r="B88" t="s">
        <v>7</v>
      </c>
      <c r="C88" s="8">
        <v>2020</v>
      </c>
      <c r="D88" s="9">
        <f>SUMIFS('Measures Jun2023-Dec2023'!L:L,'Measures Jun2023-Dec2023'!O:O,Table25[[#This Row],[Year]],'Measures Jun2023-Dec2023'!A:A,Table25[[#This Row],[Program Name]])</f>
        <v>0</v>
      </c>
      <c r="E88" s="9">
        <f>SUMIFS('Measures Jun2023-Dec2023'!M:M,'Measures Jun2023-Dec2023'!O:O,Table25[[#This Row],[Year]],'Measures Jun2023-Dec2023'!A:A,Table25[[#This Row],[Program Name]])</f>
        <v>0</v>
      </c>
      <c r="F88" s="10">
        <v>0.56618717614107705</v>
      </c>
      <c r="G88" s="10">
        <v>0.56639004149377603</v>
      </c>
      <c r="H88" s="11">
        <f>Table25[[#This Row],[Gross Energy Savings (kWh)]]*Table25[[#This Row],[NTG (Energy)]]</f>
        <v>0</v>
      </c>
      <c r="I88" s="11">
        <f>Table25[[#This Row],[Gross Demand Savings (kW)]]*Table25[[#This Row],[NTG (Demand)]]</f>
        <v>0</v>
      </c>
    </row>
    <row r="89" spans="2:15" ht="18.5" hidden="1" x14ac:dyDescent="0.45">
      <c r="B89" t="s">
        <v>6</v>
      </c>
      <c r="C89" s="8">
        <v>2020</v>
      </c>
      <c r="D89" s="9">
        <f>SUMIFS('Measures Jun2023-Dec2023'!L:L,'Measures Jun2023-Dec2023'!O:O,Table25[[#This Row],[Year]],'Measures Jun2023-Dec2023'!A:A,Table25[[#This Row],[Program Name]])</f>
        <v>0</v>
      </c>
      <c r="E89" s="9">
        <f>SUMIFS('Measures Jun2023-Dec2023'!M:M,'Measures Jun2023-Dec2023'!O:O,Table25[[#This Row],[Year]],'Measures Jun2023-Dec2023'!A:A,Table25[[#This Row],[Program Name]])</f>
        <v>0</v>
      </c>
      <c r="F89" s="10">
        <v>0.54899086863598001</v>
      </c>
      <c r="G89" s="10">
        <v>0.54867256637168094</v>
      </c>
      <c r="H89" s="11">
        <f>Table25[[#This Row],[Gross Energy Savings (kWh)]]*Table25[[#This Row],[NTG (Energy)]]</f>
        <v>0</v>
      </c>
      <c r="I89" s="11">
        <f>Table25[[#This Row],[Gross Demand Savings (kW)]]*Table25[[#This Row],[NTG (Demand)]]</f>
        <v>0</v>
      </c>
    </row>
    <row r="90" spans="2:15" ht="18.5" hidden="1" x14ac:dyDescent="0.45">
      <c r="B90" s="8" t="s">
        <v>34</v>
      </c>
      <c r="C90" s="8">
        <v>2020</v>
      </c>
      <c r="D90" s="9">
        <f>SUMIFS('Measures Jun2023-Dec2023'!L:L,'Measures Jun2023-Dec2023'!O:O,Table25[[#This Row],[Year]],'Measures Jun2023-Dec2023'!A:A,Table25[[#This Row],[Program Name]])</f>
        <v>0</v>
      </c>
      <c r="E90" s="9">
        <f>SUMIFS('Measures Jun2023-Dec2023'!M:M,'Measures Jun2023-Dec2023'!O:O,Table25[[#This Row],[Year]],'Measures Jun2023-Dec2023'!A:A,Table25[[#This Row],[Program Name]])</f>
        <v>0</v>
      </c>
      <c r="F90" s="10">
        <v>1</v>
      </c>
      <c r="G90" s="10">
        <v>1</v>
      </c>
      <c r="H90" s="11">
        <f>Table25[[#This Row],[Gross Energy Savings (kWh)]]*Table25[[#This Row],[NTG (Energy)]]</f>
        <v>0</v>
      </c>
      <c r="I90" s="11">
        <f>Table25[[#This Row],[Gross Demand Savings (kW)]]*Table25[[#This Row],[NTG (Demand)]]</f>
        <v>0</v>
      </c>
    </row>
    <row r="91" spans="2:15" ht="18.5" x14ac:dyDescent="0.45">
      <c r="B91" t="s">
        <v>20</v>
      </c>
      <c r="C91" s="8">
        <v>2020</v>
      </c>
      <c r="D91" s="9">
        <f>SUMIFS('Measures Jun2023-Dec2023'!L:L,'Measures Jun2023-Dec2023'!O:O,Table25[[#This Row],[Year]],'Measures Jun2023-Dec2023'!A:A,Table25[[#This Row],[Program Name]])</f>
        <v>2549000</v>
      </c>
      <c r="E91" s="9">
        <f>SUMIFS('Measures Jun2023-Dec2023'!M:M,'Measures Jun2023-Dec2023'!O:O,Table25[[#This Row],[Year]],'Measures Jun2023-Dec2023'!A:A,Table25[[#This Row],[Program Name]])</f>
        <v>221</v>
      </c>
      <c r="F91" s="10">
        <v>0.87608812570025296</v>
      </c>
      <c r="G91" s="10">
        <v>0.85644768856447695</v>
      </c>
      <c r="H91" s="11">
        <f>Table25[[#This Row],[Gross Energy Savings (kWh)]]*Table25[[#This Row],[NTG (Energy)]]</f>
        <v>2233148.6324099447</v>
      </c>
      <c r="I91" s="11">
        <f>Table25[[#This Row],[Gross Demand Savings (kW)]]*Table25[[#This Row],[NTG (Demand)]]</f>
        <v>189.27493917274941</v>
      </c>
      <c r="K91" s="21"/>
      <c r="L91" s="21"/>
      <c r="N91" s="21"/>
      <c r="O91" s="21"/>
    </row>
    <row r="92" spans="2:15" ht="18.5" x14ac:dyDescent="0.45">
      <c r="B92" t="s">
        <v>38</v>
      </c>
      <c r="C92" s="8">
        <v>2020</v>
      </c>
      <c r="D92" s="9">
        <f>SUMIFS('Measures Jun2023-Dec2023'!L:L,'Measures Jun2023-Dec2023'!O:O,Table25[[#This Row],[Year]],'Measures Jun2023-Dec2023'!A:A,Table25[[#This Row],[Program Name]])</f>
        <v>0</v>
      </c>
      <c r="E92" s="9">
        <f>SUMIFS('Measures Jun2023-Dec2023'!M:M,'Measures Jun2023-Dec2023'!O:O,Table25[[#This Row],[Year]],'Measures Jun2023-Dec2023'!A:A,Table25[[#This Row],[Program Name]])</f>
        <v>0</v>
      </c>
      <c r="F92" s="10">
        <v>1</v>
      </c>
      <c r="G92" s="10">
        <v>1</v>
      </c>
      <c r="H92" s="11">
        <f>Table25[[#This Row],[Gross Energy Savings (kWh)]]*Table25[[#This Row],[NTG (Energy)]]</f>
        <v>0</v>
      </c>
      <c r="I92" s="11">
        <f>Table25[[#This Row],[Gross Demand Savings (kW)]]*Table25[[#This Row],[NTG (Demand)]]</f>
        <v>0</v>
      </c>
    </row>
    <row r="93" spans="2:15" ht="18.5" hidden="1" x14ac:dyDescent="0.45">
      <c r="B93" s="8" t="s">
        <v>5</v>
      </c>
      <c r="C93" s="8">
        <v>2021</v>
      </c>
      <c r="D93" s="20">
        <f>SUMIFS('Measures Jun2023-Dec2023'!L:L,'Measures Jun2023-Dec2023'!O:O,Table25[[#This Row],[Year]],'Measures Jun2023-Dec2023'!A:A,Table25[[#This Row],[Program Name]])</f>
        <v>0</v>
      </c>
      <c r="E93" s="20">
        <f>SUMIFS('Measures Jun2023-Dec2023'!M:M,'Measures Jun2023-Dec2023'!O:O,Table25[[#This Row],[Year]],'Measures Jun2023-Dec2023'!A:A,Table25[[#This Row],[Program Name]])</f>
        <v>0</v>
      </c>
      <c r="F93" s="10">
        <v>0.94128781511884396</v>
      </c>
      <c r="G93" s="10">
        <v>0.94260485651214099</v>
      </c>
      <c r="H93" s="11">
        <f>Table25[[#This Row],[Gross Energy Savings (kWh)]]*Table25[[#This Row],[NTG (Energy)]]</f>
        <v>0</v>
      </c>
      <c r="I93" s="11">
        <f>Table25[[#This Row],[Gross Demand Savings (kW)]]*Table25[[#This Row],[NTG (Demand)]]</f>
        <v>0</v>
      </c>
    </row>
    <row r="94" spans="2:15" ht="18.5" hidden="1" x14ac:dyDescent="0.45">
      <c r="B94" s="8" t="s">
        <v>27</v>
      </c>
      <c r="C94" s="8">
        <v>2021</v>
      </c>
      <c r="D94" s="20">
        <f>SUMIFS('Measures Jun2023-Dec2023'!L:L,'Measures Jun2023-Dec2023'!O:O,Table25[[#This Row],[Year]],'Measures Jun2023-Dec2023'!A:A,Table25[[#This Row],[Program Name]])</f>
        <v>0</v>
      </c>
      <c r="E94" s="20">
        <f>SUMIFS('Measures Jun2023-Dec2023'!M:M,'Measures Jun2023-Dec2023'!O:O,Table25[[#This Row],[Year]],'Measures Jun2023-Dec2023'!A:A,Table25[[#This Row],[Program Name]])</f>
        <v>0</v>
      </c>
      <c r="F94" s="10">
        <v>0.71579049996017796</v>
      </c>
      <c r="G94" s="10">
        <v>0.71638655462184897</v>
      </c>
      <c r="H94" s="11">
        <f>Table25[[#This Row],[Gross Energy Savings (kWh)]]*Table25[[#This Row],[NTG (Energy)]]</f>
        <v>0</v>
      </c>
      <c r="I94" s="11">
        <f>Table25[[#This Row],[Gross Demand Savings (kW)]]*Table25[[#This Row],[NTG (Demand)]]</f>
        <v>0</v>
      </c>
    </row>
    <row r="95" spans="2:15" ht="18.5" hidden="1" x14ac:dyDescent="0.45">
      <c r="B95" s="8" t="s">
        <v>28</v>
      </c>
      <c r="C95" s="8">
        <v>2021</v>
      </c>
      <c r="D95" s="20">
        <f>SUMIFS('Measures Jun2023-Dec2023'!L:L,'Measures Jun2023-Dec2023'!O:O,Table25[[#This Row],[Year]],'Measures Jun2023-Dec2023'!A:A,Table25[[#This Row],[Program Name]])</f>
        <v>0</v>
      </c>
      <c r="E95" s="20">
        <f>SUMIFS('Measures Jun2023-Dec2023'!M:M,'Measures Jun2023-Dec2023'!O:O,Table25[[#This Row],[Year]],'Measures Jun2023-Dec2023'!A:A,Table25[[#This Row],[Program Name]])</f>
        <v>0</v>
      </c>
      <c r="F95" s="10">
        <v>1.0050000794029998</v>
      </c>
      <c r="G95" s="10">
        <v>1.19201995012469</v>
      </c>
      <c r="H95" s="11">
        <f>Table25[[#This Row],[Gross Energy Savings (kWh)]]*Table25[[#This Row],[NTG (Energy)]]</f>
        <v>0</v>
      </c>
      <c r="I95" s="11">
        <f>Table25[[#This Row],[Gross Demand Savings (kW)]]*Table25[[#This Row],[NTG (Demand)]]</f>
        <v>0</v>
      </c>
    </row>
    <row r="96" spans="2:15" ht="18.5" x14ac:dyDescent="0.45">
      <c r="B96" s="8" t="s">
        <v>8</v>
      </c>
      <c r="C96" s="8">
        <v>2021</v>
      </c>
      <c r="D96" s="20">
        <f>SUMIFS('Measures Jun2023-Dec2023'!L:L,'Measures Jun2023-Dec2023'!O:O,Table25[[#This Row],[Year]],'Measures Jun2023-Dec2023'!A:A,Table25[[#This Row],[Program Name]])</f>
        <v>0</v>
      </c>
      <c r="E96" s="20">
        <f>SUMIFS('Measures Jun2023-Dec2023'!M:M,'Measures Jun2023-Dec2023'!O:O,Table25[[#This Row],[Year]],'Measures Jun2023-Dec2023'!A:A,Table25[[#This Row],[Program Name]])</f>
        <v>0</v>
      </c>
      <c r="F96" s="10">
        <v>0.78721683117229002</v>
      </c>
      <c r="G96" s="10">
        <v>0.75257731958762908</v>
      </c>
      <c r="H96" s="11">
        <f>Table25[[#This Row],[Gross Energy Savings (kWh)]]*Table25[[#This Row],[NTG (Energy)]]</f>
        <v>0</v>
      </c>
      <c r="I96" s="11">
        <f>Table25[[#This Row],[Gross Demand Savings (kW)]]*Table25[[#This Row],[NTG (Demand)]]</f>
        <v>0</v>
      </c>
    </row>
    <row r="97" spans="2:15" ht="18.5" hidden="1" x14ac:dyDescent="0.45">
      <c r="B97" s="8" t="s">
        <v>9</v>
      </c>
      <c r="C97" s="8">
        <v>2021</v>
      </c>
      <c r="D97" s="20">
        <f>SUMIFS('Measures Jun2023-Dec2023'!L:L,'Measures Jun2023-Dec2023'!O:O,Table25[[#This Row],[Year]],'Measures Jun2023-Dec2023'!A:A,Table25[[#This Row],[Program Name]])</f>
        <v>0</v>
      </c>
      <c r="E97" s="20">
        <f>SUMIFS('Measures Jun2023-Dec2023'!M:M,'Measures Jun2023-Dec2023'!O:O,Table25[[#This Row],[Year]],'Measures Jun2023-Dec2023'!A:A,Table25[[#This Row],[Program Name]])</f>
        <v>0</v>
      </c>
      <c r="F97" s="10">
        <v>1</v>
      </c>
      <c r="G97" s="10">
        <v>1</v>
      </c>
      <c r="H97" s="11">
        <f>Table25[[#This Row],[Gross Energy Savings (kWh)]]*Table25[[#This Row],[NTG (Energy)]]</f>
        <v>0</v>
      </c>
      <c r="I97" s="11">
        <f>Table25[[#This Row],[Gross Demand Savings (kW)]]*Table25[[#This Row],[NTG (Demand)]]</f>
        <v>0</v>
      </c>
    </row>
    <row r="98" spans="2:15" ht="18.5" hidden="1" x14ac:dyDescent="0.45">
      <c r="B98" s="8" t="s">
        <v>29</v>
      </c>
      <c r="C98" s="8">
        <v>2021</v>
      </c>
      <c r="D98" s="20">
        <f>SUMIFS('Measures Jun2023-Dec2023'!L:L,'Measures Jun2023-Dec2023'!O:O,Table25[[#This Row],[Year]],'Measures Jun2023-Dec2023'!A:A,Table25[[#This Row],[Program Name]])</f>
        <v>0</v>
      </c>
      <c r="E98" s="20">
        <f>SUMIFS('Measures Jun2023-Dec2023'!M:M,'Measures Jun2023-Dec2023'!O:O,Table25[[#This Row],[Year]],'Measures Jun2023-Dec2023'!A:A,Table25[[#This Row],[Program Name]])</f>
        <v>0</v>
      </c>
      <c r="F98" s="10">
        <v>1</v>
      </c>
      <c r="G98" s="10">
        <v>1</v>
      </c>
      <c r="H98" s="11">
        <f>Table25[[#This Row],[Gross Energy Savings (kWh)]]*Table25[[#This Row],[NTG (Energy)]]</f>
        <v>0</v>
      </c>
      <c r="I98" s="11">
        <f>Table25[[#This Row],[Gross Demand Savings (kW)]]*Table25[[#This Row],[NTG (Demand)]]</f>
        <v>0</v>
      </c>
    </row>
    <row r="99" spans="2:15" ht="18.5" hidden="1" x14ac:dyDescent="0.45">
      <c r="B99" s="8" t="s">
        <v>30</v>
      </c>
      <c r="C99" s="8">
        <v>2021</v>
      </c>
      <c r="D99" s="20">
        <f>SUMIFS('Measures Jun2023-Dec2023'!L:L,'Measures Jun2023-Dec2023'!O:O,Table25[[#This Row],[Year]],'Measures Jun2023-Dec2023'!A:A,Table25[[#This Row],[Program Name]])</f>
        <v>0</v>
      </c>
      <c r="E99" s="20">
        <f>SUMIFS('Measures Jun2023-Dec2023'!M:M,'Measures Jun2023-Dec2023'!O:O,Table25[[#This Row],[Year]],'Measures Jun2023-Dec2023'!A:A,Table25[[#This Row],[Program Name]])</f>
        <v>0</v>
      </c>
      <c r="F99" s="10">
        <v>1.01000002984193</v>
      </c>
      <c r="G99" s="10">
        <v>1.20687575392039</v>
      </c>
      <c r="H99" s="11">
        <f>Table25[[#This Row],[Gross Energy Savings (kWh)]]*Table25[[#This Row],[NTG (Energy)]]</f>
        <v>0</v>
      </c>
      <c r="I99" s="11">
        <f>Table25[[#This Row],[Gross Demand Savings (kW)]]*Table25[[#This Row],[NTG (Demand)]]</f>
        <v>0</v>
      </c>
    </row>
    <row r="100" spans="2:15" ht="18.5" hidden="1" x14ac:dyDescent="0.45">
      <c r="B100" s="8" t="s">
        <v>31</v>
      </c>
      <c r="C100" s="8">
        <v>2021</v>
      </c>
      <c r="D100" s="20">
        <f>SUMIFS('Measures Jun2023-Dec2023'!L:L,'Measures Jun2023-Dec2023'!O:O,Table25[[#This Row],[Year]],'Measures Jun2023-Dec2023'!A:A,Table25[[#This Row],[Program Name]])</f>
        <v>0</v>
      </c>
      <c r="E100" s="20">
        <f>SUMIFS('Measures Jun2023-Dec2023'!M:M,'Measures Jun2023-Dec2023'!O:O,Table25[[#This Row],[Year]],'Measures Jun2023-Dec2023'!A:A,Table25[[#This Row],[Program Name]])</f>
        <v>0</v>
      </c>
      <c r="F100" s="10">
        <v>0.70681100844601696</v>
      </c>
      <c r="G100" s="10">
        <v>0.72972972972972994</v>
      </c>
      <c r="H100" s="11">
        <f>Table25[[#This Row],[Gross Energy Savings (kWh)]]*Table25[[#This Row],[NTG (Energy)]]</f>
        <v>0</v>
      </c>
      <c r="I100" s="11">
        <f>Table25[[#This Row],[Gross Demand Savings (kW)]]*Table25[[#This Row],[NTG (Demand)]]</f>
        <v>0</v>
      </c>
    </row>
    <row r="101" spans="2:15" ht="18.5" hidden="1" x14ac:dyDescent="0.45">
      <c r="B101" s="8" t="s">
        <v>32</v>
      </c>
      <c r="C101" s="8">
        <v>2021</v>
      </c>
      <c r="D101" s="20">
        <f>SUMIFS('Measures Jun2023-Dec2023'!L:L,'Measures Jun2023-Dec2023'!O:O,Table25[[#This Row],[Year]],'Measures Jun2023-Dec2023'!A:A,Table25[[#This Row],[Program Name]])</f>
        <v>0</v>
      </c>
      <c r="E101" s="20">
        <f>SUMIFS('Measures Jun2023-Dec2023'!M:M,'Measures Jun2023-Dec2023'!O:O,Table25[[#This Row],[Year]],'Measures Jun2023-Dec2023'!A:A,Table25[[#This Row],[Program Name]])</f>
        <v>0</v>
      </c>
      <c r="F101" s="10">
        <v>0.92910443318564906</v>
      </c>
      <c r="G101" s="10">
        <v>0.93017656500802604</v>
      </c>
      <c r="H101" s="11">
        <f>Table25[[#This Row],[Gross Energy Savings (kWh)]]*Table25[[#This Row],[NTG (Energy)]]</f>
        <v>0</v>
      </c>
      <c r="I101" s="11">
        <f>Table25[[#This Row],[Gross Demand Savings (kW)]]*Table25[[#This Row],[NTG (Demand)]]</f>
        <v>0</v>
      </c>
    </row>
    <row r="102" spans="2:15" ht="18.5" hidden="1" x14ac:dyDescent="0.45">
      <c r="B102" s="8" t="s">
        <v>33</v>
      </c>
      <c r="C102" s="8">
        <v>2021</v>
      </c>
      <c r="D102" s="20">
        <f>SUMIFS('Measures Jun2023-Dec2023'!L:L,'Measures Jun2023-Dec2023'!O:O,Table25[[#This Row],[Year]],'Measures Jun2023-Dec2023'!A:A,Table25[[#This Row],[Program Name]])</f>
        <v>0</v>
      </c>
      <c r="E102" s="20">
        <f>SUMIFS('Measures Jun2023-Dec2023'!M:M,'Measures Jun2023-Dec2023'!O:O,Table25[[#This Row],[Year]],'Measures Jun2023-Dec2023'!A:A,Table25[[#This Row],[Program Name]])</f>
        <v>0</v>
      </c>
      <c r="F102" s="10">
        <v>1.00199992566395</v>
      </c>
      <c r="G102" s="10">
        <v>1</v>
      </c>
      <c r="H102" s="11">
        <f>Table25[[#This Row],[Gross Energy Savings (kWh)]]*Table25[[#This Row],[NTG (Energy)]]</f>
        <v>0</v>
      </c>
      <c r="I102" s="11">
        <f>Table25[[#This Row],[Gross Demand Savings (kW)]]*Table25[[#This Row],[NTG (Demand)]]</f>
        <v>0</v>
      </c>
    </row>
    <row r="103" spans="2:15" ht="18.5" x14ac:dyDescent="0.45">
      <c r="B103" s="8" t="s">
        <v>7</v>
      </c>
      <c r="C103" s="8">
        <v>2021</v>
      </c>
      <c r="D103" s="20">
        <f>SUMIFS('Measures Jun2023-Dec2023'!L:L,'Measures Jun2023-Dec2023'!O:O,Table25[[#This Row],[Year]],'Measures Jun2023-Dec2023'!A:A,Table25[[#This Row],[Program Name]])</f>
        <v>0</v>
      </c>
      <c r="E103" s="20">
        <f>SUMIFS('Measures Jun2023-Dec2023'!M:M,'Measures Jun2023-Dec2023'!O:O,Table25[[#This Row],[Year]],'Measures Jun2023-Dec2023'!A:A,Table25[[#This Row],[Program Name]])</f>
        <v>0</v>
      </c>
      <c r="F103" s="10">
        <v>0.56618717614107705</v>
      </c>
      <c r="G103" s="10">
        <v>0.56639004149377603</v>
      </c>
      <c r="H103" s="11">
        <f>Table25[[#This Row],[Gross Energy Savings (kWh)]]*Table25[[#This Row],[NTG (Energy)]]</f>
        <v>0</v>
      </c>
      <c r="I103" s="11">
        <f>Table25[[#This Row],[Gross Demand Savings (kW)]]*Table25[[#This Row],[NTG (Demand)]]</f>
        <v>0</v>
      </c>
    </row>
    <row r="104" spans="2:15" ht="18.5" hidden="1" x14ac:dyDescent="0.45">
      <c r="B104" s="8" t="s">
        <v>6</v>
      </c>
      <c r="C104" s="8">
        <v>2021</v>
      </c>
      <c r="D104" s="20">
        <f>SUMIFS('Measures Jun2023-Dec2023'!L:L,'Measures Jun2023-Dec2023'!O:O,Table25[[#This Row],[Year]],'Measures Jun2023-Dec2023'!A:A,Table25[[#This Row],[Program Name]])</f>
        <v>0</v>
      </c>
      <c r="E104" s="20">
        <f>SUMIFS('Measures Jun2023-Dec2023'!M:M,'Measures Jun2023-Dec2023'!O:O,Table25[[#This Row],[Year]],'Measures Jun2023-Dec2023'!A:A,Table25[[#This Row],[Program Name]])</f>
        <v>0</v>
      </c>
      <c r="F104" s="10">
        <v>0.54899086863598001</v>
      </c>
      <c r="G104" s="10">
        <v>0.54867256637168094</v>
      </c>
      <c r="H104" s="11">
        <f>Table25[[#This Row],[Gross Energy Savings (kWh)]]*Table25[[#This Row],[NTG (Energy)]]</f>
        <v>0</v>
      </c>
      <c r="I104" s="11">
        <f>Table25[[#This Row],[Gross Demand Savings (kW)]]*Table25[[#This Row],[NTG (Demand)]]</f>
        <v>0</v>
      </c>
    </row>
    <row r="105" spans="2:15" ht="18.5" hidden="1" x14ac:dyDescent="0.45">
      <c r="B105" s="8" t="s">
        <v>34</v>
      </c>
      <c r="C105" s="8">
        <v>2021</v>
      </c>
      <c r="D105" s="20">
        <f>SUMIFS('Measures Jun2023-Dec2023'!L:L,'Measures Jun2023-Dec2023'!O:O,Table25[[#This Row],[Year]],'Measures Jun2023-Dec2023'!A:A,Table25[[#This Row],[Program Name]])</f>
        <v>0</v>
      </c>
      <c r="E105" s="20">
        <f>SUMIFS('Measures Jun2023-Dec2023'!M:M,'Measures Jun2023-Dec2023'!O:O,Table25[[#This Row],[Year]],'Measures Jun2023-Dec2023'!A:A,Table25[[#This Row],[Program Name]])</f>
        <v>0</v>
      </c>
      <c r="F105" s="10">
        <v>1</v>
      </c>
      <c r="G105" s="10">
        <v>1</v>
      </c>
      <c r="H105" s="11">
        <f>Table25[[#This Row],[Gross Energy Savings (kWh)]]*Table25[[#This Row],[NTG (Energy)]]</f>
        <v>0</v>
      </c>
      <c r="I105" s="11">
        <f>Table25[[#This Row],[Gross Demand Savings (kW)]]*Table25[[#This Row],[NTG (Demand)]]</f>
        <v>0</v>
      </c>
    </row>
    <row r="106" spans="2:15" ht="18.5" x14ac:dyDescent="0.45">
      <c r="B106" s="8" t="s">
        <v>20</v>
      </c>
      <c r="C106" s="8">
        <v>2021</v>
      </c>
      <c r="D106" s="20">
        <f>SUMIFS('Measures Jun2023-Dec2023'!L:L,'Measures Jun2023-Dec2023'!O:O,Table25[[#This Row],[Year]],'Measures Jun2023-Dec2023'!A:A,Table25[[#This Row],[Program Name]])</f>
        <v>17385020</v>
      </c>
      <c r="E106" s="20">
        <f>SUMIFS('Measures Jun2023-Dec2023'!M:M,'Measures Jun2023-Dec2023'!O:O,Table25[[#This Row],[Year]],'Measures Jun2023-Dec2023'!A:A,Table25[[#This Row],[Program Name]])</f>
        <v>1938.5</v>
      </c>
      <c r="F106" s="10">
        <v>0.87608812570025296</v>
      </c>
      <c r="G106" s="10">
        <v>0.85644768856447695</v>
      </c>
      <c r="H106" s="11">
        <f>Table25[[#This Row],[Gross Energy Savings (kWh)]]*Table25[[#This Row],[NTG (Energy)]]</f>
        <v>15230809.587061413</v>
      </c>
      <c r="I106" s="11">
        <f>Table25[[#This Row],[Gross Demand Savings (kW)]]*Table25[[#This Row],[NTG (Demand)]]</f>
        <v>1660.2238442822386</v>
      </c>
      <c r="K106" s="21"/>
      <c r="L106" s="21"/>
      <c r="N106" s="21"/>
      <c r="O106" s="21"/>
    </row>
    <row r="107" spans="2:15" ht="18.5" hidden="1" x14ac:dyDescent="0.45">
      <c r="B107" t="s">
        <v>38</v>
      </c>
      <c r="C107" s="8">
        <v>2021</v>
      </c>
      <c r="D107" s="9">
        <f>SUMIFS('Measures Jun2023-Dec2023'!L:L,'Measures Jun2023-Dec2023'!O:O,Table25[[#This Row],[Year]],'Measures Jun2023-Dec2023'!A:A,Table25[[#This Row],[Program Name]])</f>
        <v>0</v>
      </c>
      <c r="E107" s="9">
        <f>SUMIFS('Measures Jun2023-Dec2023'!M:M,'Measures Jun2023-Dec2023'!O:O,Table25[[#This Row],[Year]],'Measures Jun2023-Dec2023'!A:A,Table25[[#This Row],[Program Name]])</f>
        <v>0</v>
      </c>
      <c r="F107" s="10">
        <v>1</v>
      </c>
      <c r="G107" s="10">
        <v>1</v>
      </c>
      <c r="H107" s="11">
        <f>Table25[[#This Row],[Gross Energy Savings (kWh)]]*Table25[[#This Row],[NTG (Energy)]]</f>
        <v>0</v>
      </c>
      <c r="I107" s="11">
        <f>Table25[[#This Row],[Gross Demand Savings (kW)]]*Table25[[#This Row],[NTG (Demand)]]</f>
        <v>0</v>
      </c>
    </row>
    <row r="108" spans="2:15" ht="18.5" hidden="1" x14ac:dyDescent="0.45">
      <c r="B108" s="8" t="s">
        <v>5</v>
      </c>
      <c r="C108" s="8">
        <v>2022</v>
      </c>
      <c r="D108" s="20">
        <f>SUMIFS('Measures Jun2023-Dec2023'!L:L,'Measures Jun2023-Dec2023'!O:O,Table25[[#This Row],[Year]],'Measures Jun2023-Dec2023'!A:A,Table25[[#This Row],[Program Name]])</f>
        <v>0</v>
      </c>
      <c r="E108" s="20">
        <f>SUMIFS('Measures Jun2023-Dec2023'!M:M,'Measures Jun2023-Dec2023'!O:O,Table25[[#This Row],[Year]],'Measures Jun2023-Dec2023'!A:A,Table25[[#This Row],[Program Name]])</f>
        <v>0</v>
      </c>
      <c r="F108" s="10">
        <v>0.94128781511884396</v>
      </c>
      <c r="G108" s="10">
        <v>0.94260485651214099</v>
      </c>
      <c r="H108" s="11">
        <f>Table25[[#This Row],[Gross Energy Savings (kWh)]]*Table25[[#This Row],[NTG (Energy)]]</f>
        <v>0</v>
      </c>
      <c r="I108" s="11">
        <f>Table25[[#This Row],[Gross Demand Savings (kW)]]*Table25[[#This Row],[NTG (Demand)]]</f>
        <v>0</v>
      </c>
    </row>
    <row r="109" spans="2:15" ht="18.5" hidden="1" x14ac:dyDescent="0.45">
      <c r="B109" s="8" t="s">
        <v>27</v>
      </c>
      <c r="C109" s="8">
        <v>2022</v>
      </c>
      <c r="D109" s="20">
        <f>SUMIFS('Measures Jun2023-Dec2023'!L:L,'Measures Jun2023-Dec2023'!O:O,Table25[[#This Row],[Year]],'Measures Jun2023-Dec2023'!A:A,Table25[[#This Row],[Program Name]])</f>
        <v>0</v>
      </c>
      <c r="E109" s="20">
        <f>SUMIFS('Measures Jun2023-Dec2023'!M:M,'Measures Jun2023-Dec2023'!O:O,Table25[[#This Row],[Year]],'Measures Jun2023-Dec2023'!A:A,Table25[[#This Row],[Program Name]])</f>
        <v>0</v>
      </c>
      <c r="F109" s="10">
        <v>0.71579049996017796</v>
      </c>
      <c r="G109" s="10">
        <v>0.71638655462184897</v>
      </c>
      <c r="H109" s="11">
        <f>Table25[[#This Row],[Gross Energy Savings (kWh)]]*Table25[[#This Row],[NTG (Energy)]]</f>
        <v>0</v>
      </c>
      <c r="I109" s="11">
        <f>Table25[[#This Row],[Gross Demand Savings (kW)]]*Table25[[#This Row],[NTG (Demand)]]</f>
        <v>0</v>
      </c>
    </row>
    <row r="110" spans="2:15" ht="18.5" hidden="1" x14ac:dyDescent="0.45">
      <c r="B110" s="8" t="s">
        <v>28</v>
      </c>
      <c r="C110" s="8">
        <v>2022</v>
      </c>
      <c r="D110" s="20">
        <f>SUMIFS('Measures Jun2023-Dec2023'!L:L,'Measures Jun2023-Dec2023'!O:O,Table25[[#This Row],[Year]],'Measures Jun2023-Dec2023'!A:A,Table25[[#This Row],[Program Name]])</f>
        <v>0</v>
      </c>
      <c r="E110" s="20">
        <f>SUMIFS('Measures Jun2023-Dec2023'!M:M,'Measures Jun2023-Dec2023'!O:O,Table25[[#This Row],[Year]],'Measures Jun2023-Dec2023'!A:A,Table25[[#This Row],[Program Name]])</f>
        <v>0</v>
      </c>
      <c r="F110" s="10">
        <v>1.0050000794029998</v>
      </c>
      <c r="G110" s="10">
        <v>1.19201995012469</v>
      </c>
      <c r="H110" s="11">
        <f>Table25[[#This Row],[Gross Energy Savings (kWh)]]*Table25[[#This Row],[NTG (Energy)]]</f>
        <v>0</v>
      </c>
      <c r="I110" s="11">
        <f>Table25[[#This Row],[Gross Demand Savings (kW)]]*Table25[[#This Row],[NTG (Demand)]]</f>
        <v>0</v>
      </c>
    </row>
    <row r="111" spans="2:15" ht="18.5" hidden="1" x14ac:dyDescent="0.45">
      <c r="B111" s="8" t="s">
        <v>8</v>
      </c>
      <c r="C111" s="8">
        <v>2022</v>
      </c>
      <c r="D111" s="20">
        <f>SUMIFS('Measures Jun2023-Dec2023'!L:L,'Measures Jun2023-Dec2023'!O:O,Table25[[#This Row],[Year]],'Measures Jun2023-Dec2023'!A:A,Table25[[#This Row],[Program Name]])</f>
        <v>0</v>
      </c>
      <c r="E111" s="20">
        <f>SUMIFS('Measures Jun2023-Dec2023'!M:M,'Measures Jun2023-Dec2023'!O:O,Table25[[#This Row],[Year]],'Measures Jun2023-Dec2023'!A:A,Table25[[#This Row],[Program Name]])</f>
        <v>0</v>
      </c>
      <c r="F111" s="10">
        <v>0.78721683117229002</v>
      </c>
      <c r="G111" s="10">
        <v>0.75257731958762908</v>
      </c>
      <c r="H111" s="11">
        <f>Table25[[#This Row],[Gross Energy Savings (kWh)]]*Table25[[#This Row],[NTG (Energy)]]</f>
        <v>0</v>
      </c>
      <c r="I111" s="11">
        <f>Table25[[#This Row],[Gross Demand Savings (kW)]]*Table25[[#This Row],[NTG (Demand)]]</f>
        <v>0</v>
      </c>
    </row>
    <row r="112" spans="2:15" ht="18.5" hidden="1" x14ac:dyDescent="0.45">
      <c r="B112" s="8" t="s">
        <v>9</v>
      </c>
      <c r="C112" s="8">
        <v>2022</v>
      </c>
      <c r="D112" s="20">
        <f>SUMIFS('Measures Jun2023-Dec2023'!L:L,'Measures Jun2023-Dec2023'!O:O,Table25[[#This Row],[Year]],'Measures Jun2023-Dec2023'!A:A,Table25[[#This Row],[Program Name]])</f>
        <v>0</v>
      </c>
      <c r="E112" s="20">
        <f>SUMIFS('Measures Jun2023-Dec2023'!M:M,'Measures Jun2023-Dec2023'!O:O,Table25[[#This Row],[Year]],'Measures Jun2023-Dec2023'!A:A,Table25[[#This Row],[Program Name]])</f>
        <v>0</v>
      </c>
      <c r="F112" s="10">
        <v>1</v>
      </c>
      <c r="G112" s="10">
        <v>1</v>
      </c>
      <c r="H112" s="11">
        <f>Table25[[#This Row],[Gross Energy Savings (kWh)]]*Table25[[#This Row],[NTG (Energy)]]</f>
        <v>0</v>
      </c>
      <c r="I112" s="11">
        <f>Table25[[#This Row],[Gross Demand Savings (kW)]]*Table25[[#This Row],[NTG (Demand)]]</f>
        <v>0</v>
      </c>
    </row>
    <row r="113" spans="2:15" ht="18.5" hidden="1" x14ac:dyDescent="0.45">
      <c r="B113" s="8" t="s">
        <v>29</v>
      </c>
      <c r="C113" s="8">
        <v>2022</v>
      </c>
      <c r="D113" s="20">
        <f>SUMIFS('Measures Jun2023-Dec2023'!L:L,'Measures Jun2023-Dec2023'!O:O,Table25[[#This Row],[Year]],'Measures Jun2023-Dec2023'!A:A,Table25[[#This Row],[Program Name]])</f>
        <v>0</v>
      </c>
      <c r="E113" s="20">
        <f>SUMIFS('Measures Jun2023-Dec2023'!M:M,'Measures Jun2023-Dec2023'!O:O,Table25[[#This Row],[Year]],'Measures Jun2023-Dec2023'!A:A,Table25[[#This Row],[Program Name]])</f>
        <v>0</v>
      </c>
      <c r="F113" s="10">
        <v>1</v>
      </c>
      <c r="G113" s="10">
        <v>1</v>
      </c>
      <c r="H113" s="11">
        <f>Table25[[#This Row],[Gross Energy Savings (kWh)]]*Table25[[#This Row],[NTG (Energy)]]</f>
        <v>0</v>
      </c>
      <c r="I113" s="11">
        <f>Table25[[#This Row],[Gross Demand Savings (kW)]]*Table25[[#This Row],[NTG (Demand)]]</f>
        <v>0</v>
      </c>
    </row>
    <row r="114" spans="2:15" ht="18.5" hidden="1" x14ac:dyDescent="0.45">
      <c r="B114" s="8" t="s">
        <v>30</v>
      </c>
      <c r="C114" s="8">
        <v>2022</v>
      </c>
      <c r="D114" s="20">
        <f>SUMIFS('Measures Jun2023-Dec2023'!L:L,'Measures Jun2023-Dec2023'!O:O,Table25[[#This Row],[Year]],'Measures Jun2023-Dec2023'!A:A,Table25[[#This Row],[Program Name]])</f>
        <v>0</v>
      </c>
      <c r="E114" s="20">
        <f>SUMIFS('Measures Jun2023-Dec2023'!M:M,'Measures Jun2023-Dec2023'!O:O,Table25[[#This Row],[Year]],'Measures Jun2023-Dec2023'!A:A,Table25[[#This Row],[Program Name]])</f>
        <v>0</v>
      </c>
      <c r="F114" s="10">
        <v>1.01000002984193</v>
      </c>
      <c r="G114" s="10">
        <v>1.20687575392039</v>
      </c>
      <c r="H114" s="11">
        <f>Table25[[#This Row],[Gross Energy Savings (kWh)]]*Table25[[#This Row],[NTG (Energy)]]</f>
        <v>0</v>
      </c>
      <c r="I114" s="11">
        <f>Table25[[#This Row],[Gross Demand Savings (kW)]]*Table25[[#This Row],[NTG (Demand)]]</f>
        <v>0</v>
      </c>
    </row>
    <row r="115" spans="2:15" ht="18.5" hidden="1" x14ac:dyDescent="0.45">
      <c r="B115" s="8" t="s">
        <v>31</v>
      </c>
      <c r="C115" s="8">
        <v>2022</v>
      </c>
      <c r="D115" s="20">
        <f>SUMIFS('Measures Jun2023-Dec2023'!L:L,'Measures Jun2023-Dec2023'!O:O,Table25[[#This Row],[Year]],'Measures Jun2023-Dec2023'!A:A,Table25[[#This Row],[Program Name]])</f>
        <v>0</v>
      </c>
      <c r="E115" s="20">
        <f>SUMIFS('Measures Jun2023-Dec2023'!M:M,'Measures Jun2023-Dec2023'!O:O,Table25[[#This Row],[Year]],'Measures Jun2023-Dec2023'!A:A,Table25[[#This Row],[Program Name]])</f>
        <v>0</v>
      </c>
      <c r="F115" s="10">
        <v>0.70681100844601696</v>
      </c>
      <c r="G115" s="10">
        <v>0.72972972972972994</v>
      </c>
      <c r="H115" s="11">
        <f>Table25[[#This Row],[Gross Energy Savings (kWh)]]*Table25[[#This Row],[NTG (Energy)]]</f>
        <v>0</v>
      </c>
      <c r="I115" s="11">
        <f>Table25[[#This Row],[Gross Demand Savings (kW)]]*Table25[[#This Row],[NTG (Demand)]]</f>
        <v>0</v>
      </c>
    </row>
    <row r="116" spans="2:15" ht="18.5" hidden="1" x14ac:dyDescent="0.45">
      <c r="B116" s="8" t="s">
        <v>32</v>
      </c>
      <c r="C116" s="8">
        <v>2022</v>
      </c>
      <c r="D116" s="20">
        <f>SUMIFS('Measures Jun2023-Dec2023'!L:L,'Measures Jun2023-Dec2023'!O:O,Table25[[#This Row],[Year]],'Measures Jun2023-Dec2023'!A:A,Table25[[#This Row],[Program Name]])</f>
        <v>0</v>
      </c>
      <c r="E116" s="20">
        <f>SUMIFS('Measures Jun2023-Dec2023'!M:M,'Measures Jun2023-Dec2023'!O:O,Table25[[#This Row],[Year]],'Measures Jun2023-Dec2023'!A:A,Table25[[#This Row],[Program Name]])</f>
        <v>0</v>
      </c>
      <c r="F116" s="10">
        <v>0.92910443318564906</v>
      </c>
      <c r="G116" s="10">
        <v>0.93017656500802604</v>
      </c>
      <c r="H116" s="11">
        <f>Table25[[#This Row],[Gross Energy Savings (kWh)]]*Table25[[#This Row],[NTG (Energy)]]</f>
        <v>0</v>
      </c>
      <c r="I116" s="11">
        <f>Table25[[#This Row],[Gross Demand Savings (kW)]]*Table25[[#This Row],[NTG (Demand)]]</f>
        <v>0</v>
      </c>
    </row>
    <row r="117" spans="2:15" ht="18.5" hidden="1" x14ac:dyDescent="0.45">
      <c r="B117" s="8" t="s">
        <v>33</v>
      </c>
      <c r="C117" s="8">
        <v>2022</v>
      </c>
      <c r="D117" s="20">
        <f>SUMIFS('Measures Jun2023-Dec2023'!L:L,'Measures Jun2023-Dec2023'!O:O,Table25[[#This Row],[Year]],'Measures Jun2023-Dec2023'!A:A,Table25[[#This Row],[Program Name]])</f>
        <v>0</v>
      </c>
      <c r="E117" s="20">
        <f>SUMIFS('Measures Jun2023-Dec2023'!M:M,'Measures Jun2023-Dec2023'!O:O,Table25[[#This Row],[Year]],'Measures Jun2023-Dec2023'!A:A,Table25[[#This Row],[Program Name]])</f>
        <v>0</v>
      </c>
      <c r="F117" s="10">
        <v>1.00199992566395</v>
      </c>
      <c r="G117" s="10">
        <v>1</v>
      </c>
      <c r="H117" s="11">
        <f>Table25[[#This Row],[Gross Energy Savings (kWh)]]*Table25[[#This Row],[NTG (Energy)]]</f>
        <v>0</v>
      </c>
      <c r="I117" s="11">
        <f>Table25[[#This Row],[Gross Demand Savings (kW)]]*Table25[[#This Row],[NTG (Demand)]]</f>
        <v>0</v>
      </c>
    </row>
    <row r="118" spans="2:15" ht="18.5" hidden="1" x14ac:dyDescent="0.45">
      <c r="B118" s="8" t="s">
        <v>7</v>
      </c>
      <c r="C118" s="8">
        <v>2022</v>
      </c>
      <c r="D118" s="20">
        <f>SUMIFS('Measures Jun2023-Dec2023'!L:L,'Measures Jun2023-Dec2023'!O:O,Table25[[#This Row],[Year]],'Measures Jun2023-Dec2023'!A:A,Table25[[#This Row],[Program Name]])</f>
        <v>0</v>
      </c>
      <c r="E118" s="20">
        <f>SUMIFS('Measures Jun2023-Dec2023'!M:M,'Measures Jun2023-Dec2023'!O:O,Table25[[#This Row],[Year]],'Measures Jun2023-Dec2023'!A:A,Table25[[#This Row],[Program Name]])</f>
        <v>0</v>
      </c>
      <c r="F118" s="10">
        <v>0.56618717614107705</v>
      </c>
      <c r="G118" s="10">
        <v>0.56639004149377603</v>
      </c>
      <c r="H118" s="11">
        <f>Table25[[#This Row],[Gross Energy Savings (kWh)]]*Table25[[#This Row],[NTG (Energy)]]</f>
        <v>0</v>
      </c>
      <c r="I118" s="11">
        <f>Table25[[#This Row],[Gross Demand Savings (kW)]]*Table25[[#This Row],[NTG (Demand)]]</f>
        <v>0</v>
      </c>
    </row>
    <row r="119" spans="2:15" ht="18.5" hidden="1" x14ac:dyDescent="0.45">
      <c r="B119" s="8" t="s">
        <v>6</v>
      </c>
      <c r="C119" s="8">
        <v>2022</v>
      </c>
      <c r="D119" s="20">
        <f>SUMIFS('Measures Jun2023-Dec2023'!L:L,'Measures Jun2023-Dec2023'!O:O,Table25[[#This Row],[Year]],'Measures Jun2023-Dec2023'!A:A,Table25[[#This Row],[Program Name]])</f>
        <v>0</v>
      </c>
      <c r="E119" s="20">
        <f>SUMIFS('Measures Jun2023-Dec2023'!M:M,'Measures Jun2023-Dec2023'!O:O,Table25[[#This Row],[Year]],'Measures Jun2023-Dec2023'!A:A,Table25[[#This Row],[Program Name]])</f>
        <v>0</v>
      </c>
      <c r="F119" s="10">
        <v>0.54899086863598001</v>
      </c>
      <c r="G119" s="10">
        <v>0.54867256637168094</v>
      </c>
      <c r="H119" s="11">
        <f>Table25[[#This Row],[Gross Energy Savings (kWh)]]*Table25[[#This Row],[NTG (Energy)]]</f>
        <v>0</v>
      </c>
      <c r="I119" s="11">
        <f>Table25[[#This Row],[Gross Demand Savings (kW)]]*Table25[[#This Row],[NTG (Demand)]]</f>
        <v>0</v>
      </c>
    </row>
    <row r="120" spans="2:15" ht="18.5" hidden="1" x14ac:dyDescent="0.45">
      <c r="B120" s="8" t="s">
        <v>34</v>
      </c>
      <c r="C120" s="8">
        <v>2022</v>
      </c>
      <c r="D120" s="20">
        <f>SUMIFS('Measures Jun2023-Dec2023'!L:L,'Measures Jun2023-Dec2023'!O:O,Table25[[#This Row],[Year]],'Measures Jun2023-Dec2023'!A:A,Table25[[#This Row],[Program Name]])</f>
        <v>0</v>
      </c>
      <c r="E120" s="20">
        <f>SUMIFS('Measures Jun2023-Dec2023'!M:M,'Measures Jun2023-Dec2023'!O:O,Table25[[#This Row],[Year]],'Measures Jun2023-Dec2023'!A:A,Table25[[#This Row],[Program Name]])</f>
        <v>0</v>
      </c>
      <c r="F120" s="10">
        <v>1</v>
      </c>
      <c r="G120" s="10">
        <v>1</v>
      </c>
      <c r="H120" s="11">
        <f>Table25[[#This Row],[Gross Energy Savings (kWh)]]*Table25[[#This Row],[NTG (Energy)]]</f>
        <v>0</v>
      </c>
      <c r="I120" s="11">
        <f>Table25[[#This Row],[Gross Demand Savings (kW)]]*Table25[[#This Row],[NTG (Demand)]]</f>
        <v>0</v>
      </c>
    </row>
    <row r="121" spans="2:15" ht="18.5" hidden="1" x14ac:dyDescent="0.45">
      <c r="B121" s="8" t="s">
        <v>20</v>
      </c>
      <c r="C121" s="8">
        <v>2022</v>
      </c>
      <c r="D121" s="20">
        <f>SUMIFS('Measures Jun2023-Dec2023'!L:L,'Measures Jun2023-Dec2023'!O:O,Table25[[#This Row],[Year]],'Measures Jun2023-Dec2023'!A:A,Table25[[#This Row],[Program Name]])</f>
        <v>0</v>
      </c>
      <c r="E121" s="20">
        <f>SUMIFS('Measures Jun2023-Dec2023'!M:M,'Measures Jun2023-Dec2023'!O:O,Table25[[#This Row],[Year]],'Measures Jun2023-Dec2023'!A:A,Table25[[#This Row],[Program Name]])</f>
        <v>0</v>
      </c>
      <c r="F121" s="10">
        <v>0.87608812570025296</v>
      </c>
      <c r="G121" s="10">
        <v>0.85644768856447695</v>
      </c>
      <c r="H121" s="11">
        <f>Table25[[#This Row],[Gross Energy Savings (kWh)]]*Table25[[#This Row],[NTG (Energy)]]</f>
        <v>0</v>
      </c>
      <c r="I121" s="11">
        <f>Table25[[#This Row],[Gross Demand Savings (kW)]]*Table25[[#This Row],[NTG (Demand)]]</f>
        <v>0</v>
      </c>
    </row>
    <row r="122" spans="2:15" ht="18.5" hidden="1" x14ac:dyDescent="0.45">
      <c r="B122" s="8" t="s">
        <v>38</v>
      </c>
      <c r="C122" s="8">
        <v>2022</v>
      </c>
      <c r="D122" s="20">
        <f>SUMIFS('Measures Jun2023-Dec2023'!L:L,'Measures Jun2023-Dec2023'!O:O,Table25[[#This Row],[Year]],'Measures Jun2023-Dec2023'!A:A,Table25[[#This Row],[Program Name]])</f>
        <v>0</v>
      </c>
      <c r="E122" s="20">
        <f>SUMIFS('Measures Jun2023-Dec2023'!M:M,'Measures Jun2023-Dec2023'!O:O,Table25[[#This Row],[Year]],'Measures Jun2023-Dec2023'!A:A,Table25[[#This Row],[Program Name]])</f>
        <v>0</v>
      </c>
      <c r="F122" s="10">
        <v>1</v>
      </c>
      <c r="G122" s="10">
        <v>1</v>
      </c>
      <c r="H122" s="11">
        <f>Table25[[#This Row],[Gross Energy Savings (kWh)]]*Table25[[#This Row],[NTG (Energy)]]</f>
        <v>0</v>
      </c>
      <c r="I122" s="11">
        <f>Table25[[#This Row],[Gross Demand Savings (kW)]]*Table25[[#This Row],[NTG (Demand)]]</f>
        <v>0</v>
      </c>
    </row>
    <row r="125" spans="2:15" x14ac:dyDescent="0.35">
      <c r="O125" s="2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65B5-F462-44B3-BF94-20B7361274B4}">
  <dimension ref="A1:O24"/>
  <sheetViews>
    <sheetView zoomScale="85" zoomScaleNormal="85" workbookViewId="0">
      <pane ySplit="1" topLeftCell="A2" activePane="bottomLeft" state="frozen"/>
      <selection pane="bottomLeft" activeCell="A38" sqref="A38"/>
    </sheetView>
  </sheetViews>
  <sheetFormatPr defaultRowHeight="14.5" x14ac:dyDescent="0.35"/>
  <cols>
    <col min="1" max="1" width="61.7265625" bestFit="1" customWidth="1"/>
    <col min="12" max="12" width="15.26953125" bestFit="1" customWidth="1"/>
    <col min="14" max="14" width="15.1796875" bestFit="1" customWidth="1"/>
  </cols>
  <sheetData>
    <row r="1" spans="1:15" ht="52" x14ac:dyDescent="0.35">
      <c r="A1" s="1" t="s">
        <v>0</v>
      </c>
      <c r="B1" s="2" t="s">
        <v>1</v>
      </c>
      <c r="C1" s="1" t="s">
        <v>2</v>
      </c>
      <c r="D1" s="2" t="s">
        <v>3</v>
      </c>
      <c r="E1" s="1" t="s">
        <v>10</v>
      </c>
      <c r="F1" s="1" t="s">
        <v>11</v>
      </c>
      <c r="G1" s="2" t="s">
        <v>12</v>
      </c>
      <c r="H1" s="2" t="s">
        <v>13</v>
      </c>
      <c r="I1" s="2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3" t="s">
        <v>4</v>
      </c>
      <c r="O1" s="3" t="s">
        <v>21</v>
      </c>
    </row>
    <row r="2" spans="1:15" x14ac:dyDescent="0.35">
      <c r="A2" s="18" t="s">
        <v>20</v>
      </c>
      <c r="B2" s="18"/>
      <c r="C2" s="18">
        <v>601814</v>
      </c>
      <c r="D2" s="18" t="s">
        <v>39</v>
      </c>
      <c r="E2" s="18" t="s">
        <v>37</v>
      </c>
      <c r="F2" s="18" t="s">
        <v>37</v>
      </c>
      <c r="G2" s="18"/>
      <c r="H2" s="18"/>
      <c r="I2" s="18"/>
      <c r="J2" s="18" t="s">
        <v>19</v>
      </c>
      <c r="K2" s="18">
        <v>1</v>
      </c>
      <c r="L2" s="18">
        <v>443000</v>
      </c>
      <c r="M2" s="18">
        <v>44</v>
      </c>
      <c r="N2" s="22">
        <v>44501</v>
      </c>
      <c r="O2" s="18">
        <f>YEAR(N2)</f>
        <v>2021</v>
      </c>
    </row>
    <row r="3" spans="1:15" x14ac:dyDescent="0.35">
      <c r="A3" s="18" t="s">
        <v>20</v>
      </c>
      <c r="B3" s="18"/>
      <c r="C3" s="18">
        <v>601885</v>
      </c>
      <c r="D3" s="18" t="s">
        <v>36</v>
      </c>
      <c r="E3" s="18" t="s">
        <v>37</v>
      </c>
      <c r="F3" s="18" t="s">
        <v>37</v>
      </c>
      <c r="G3" s="18"/>
      <c r="H3" s="18"/>
      <c r="I3" s="18"/>
      <c r="J3" s="18" t="s">
        <v>19</v>
      </c>
      <c r="K3" s="18">
        <v>1</v>
      </c>
      <c r="L3" s="18">
        <v>942240</v>
      </c>
      <c r="M3" s="18">
        <v>84.7</v>
      </c>
      <c r="N3" s="22">
        <v>44455</v>
      </c>
      <c r="O3" s="18">
        <f t="shared" ref="O3:O23" si="0">YEAR(N3)</f>
        <v>2021</v>
      </c>
    </row>
    <row r="4" spans="1:15" x14ac:dyDescent="0.35">
      <c r="A4" s="18" t="s">
        <v>20</v>
      </c>
      <c r="B4" s="18"/>
      <c r="C4" s="18">
        <v>601910</v>
      </c>
      <c r="D4" s="18" t="s">
        <v>36</v>
      </c>
      <c r="E4" s="18" t="s">
        <v>37</v>
      </c>
      <c r="F4" s="18" t="s">
        <v>37</v>
      </c>
      <c r="G4" s="18"/>
      <c r="H4" s="18"/>
      <c r="I4" s="18"/>
      <c r="J4" s="18" t="s">
        <v>19</v>
      </c>
      <c r="K4" s="18">
        <v>1</v>
      </c>
      <c r="L4" s="18">
        <v>798000</v>
      </c>
      <c r="M4" s="18">
        <v>95</v>
      </c>
      <c r="N4" s="22">
        <v>44556</v>
      </c>
      <c r="O4" s="18">
        <f t="shared" si="0"/>
        <v>2021</v>
      </c>
    </row>
    <row r="5" spans="1:15" x14ac:dyDescent="0.35">
      <c r="A5" s="18" t="s">
        <v>20</v>
      </c>
      <c r="B5" s="18"/>
      <c r="C5" s="18">
        <v>601911</v>
      </c>
      <c r="D5" s="18" t="s">
        <v>36</v>
      </c>
      <c r="E5" s="18" t="s">
        <v>37</v>
      </c>
      <c r="F5" s="18" t="s">
        <v>37</v>
      </c>
      <c r="G5" s="18"/>
      <c r="H5" s="18"/>
      <c r="I5" s="18"/>
      <c r="J5" s="18" t="s">
        <v>19</v>
      </c>
      <c r="K5" s="18">
        <v>1</v>
      </c>
      <c r="L5" s="18">
        <v>1118000</v>
      </c>
      <c r="M5" s="18">
        <v>124</v>
      </c>
      <c r="N5" s="22">
        <v>44553</v>
      </c>
      <c r="O5" s="18">
        <f t="shared" si="0"/>
        <v>2021</v>
      </c>
    </row>
    <row r="6" spans="1:15" x14ac:dyDescent="0.35">
      <c r="A6" s="18" t="s">
        <v>20</v>
      </c>
      <c r="B6" s="18"/>
      <c r="C6" s="18">
        <v>601924</v>
      </c>
      <c r="D6" s="18" t="s">
        <v>36</v>
      </c>
      <c r="E6" s="18" t="s">
        <v>37</v>
      </c>
      <c r="F6" s="18" t="s">
        <v>37</v>
      </c>
      <c r="G6" s="18"/>
      <c r="H6" s="18"/>
      <c r="I6" s="18"/>
      <c r="J6" s="18" t="s">
        <v>19</v>
      </c>
      <c r="K6" s="18">
        <v>1</v>
      </c>
      <c r="L6" s="18">
        <v>1091000</v>
      </c>
      <c r="M6" s="18">
        <v>113</v>
      </c>
      <c r="N6" s="22">
        <v>44553</v>
      </c>
      <c r="O6" s="18">
        <f t="shared" si="0"/>
        <v>2021</v>
      </c>
    </row>
    <row r="7" spans="1:15" x14ac:dyDescent="0.35">
      <c r="A7" s="18" t="s">
        <v>20</v>
      </c>
      <c r="B7" s="18"/>
      <c r="C7" s="18">
        <v>601922</v>
      </c>
      <c r="D7" s="18" t="s">
        <v>36</v>
      </c>
      <c r="E7" s="18" t="s">
        <v>37</v>
      </c>
      <c r="F7" s="18" t="s">
        <v>37</v>
      </c>
      <c r="G7" s="18"/>
      <c r="H7" s="18"/>
      <c r="I7" s="18"/>
      <c r="J7" s="18" t="s">
        <v>19</v>
      </c>
      <c r="K7" s="18">
        <v>1</v>
      </c>
      <c r="L7" s="18">
        <v>1003000</v>
      </c>
      <c r="M7" s="18">
        <v>114</v>
      </c>
      <c r="N7" s="22">
        <v>44554</v>
      </c>
      <c r="O7" s="18">
        <f t="shared" si="0"/>
        <v>2021</v>
      </c>
    </row>
    <row r="8" spans="1:15" x14ac:dyDescent="0.35">
      <c r="A8" s="18" t="s">
        <v>20</v>
      </c>
      <c r="B8" s="18"/>
      <c r="C8" s="18">
        <v>601936</v>
      </c>
      <c r="D8" s="18" t="s">
        <v>36</v>
      </c>
      <c r="E8" s="18" t="s">
        <v>37</v>
      </c>
      <c r="F8" s="18" t="s">
        <v>37</v>
      </c>
      <c r="G8" s="18"/>
      <c r="H8" s="18"/>
      <c r="I8" s="18"/>
      <c r="J8" s="18" t="s">
        <v>19</v>
      </c>
      <c r="K8" s="18">
        <v>1</v>
      </c>
      <c r="L8" s="18">
        <v>1088000</v>
      </c>
      <c r="M8" s="18">
        <v>130</v>
      </c>
      <c r="N8" s="22">
        <v>44559</v>
      </c>
      <c r="O8" s="18">
        <f t="shared" si="0"/>
        <v>2021</v>
      </c>
    </row>
    <row r="9" spans="1:15" x14ac:dyDescent="0.35">
      <c r="A9" s="18" t="s">
        <v>20</v>
      </c>
      <c r="B9" s="18"/>
      <c r="C9" s="18">
        <v>601932</v>
      </c>
      <c r="D9" s="18" t="s">
        <v>36</v>
      </c>
      <c r="E9" s="18" t="s">
        <v>37</v>
      </c>
      <c r="F9" s="18" t="s">
        <v>37</v>
      </c>
      <c r="G9" s="18"/>
      <c r="H9" s="18"/>
      <c r="I9" s="18"/>
      <c r="J9" s="18" t="s">
        <v>19</v>
      </c>
      <c r="K9" s="18">
        <v>1</v>
      </c>
      <c r="L9" s="18">
        <v>841000</v>
      </c>
      <c r="M9" s="18">
        <v>98</v>
      </c>
      <c r="N9" s="22">
        <v>44553</v>
      </c>
      <c r="O9" s="18">
        <f t="shared" si="0"/>
        <v>2021</v>
      </c>
    </row>
    <row r="10" spans="1:15" x14ac:dyDescent="0.35">
      <c r="A10" s="18" t="s">
        <v>20</v>
      </c>
      <c r="B10" s="18"/>
      <c r="C10" s="18">
        <v>601917</v>
      </c>
      <c r="D10" s="18" t="s">
        <v>36</v>
      </c>
      <c r="E10" s="18" t="s">
        <v>37</v>
      </c>
      <c r="F10" s="18" t="s">
        <v>37</v>
      </c>
      <c r="G10" s="18"/>
      <c r="H10" s="18"/>
      <c r="I10" s="18"/>
      <c r="J10" s="18" t="s">
        <v>19</v>
      </c>
      <c r="K10" s="18">
        <v>1</v>
      </c>
      <c r="L10" s="18">
        <v>1004000</v>
      </c>
      <c r="M10" s="18">
        <v>119</v>
      </c>
      <c r="N10" s="22">
        <v>44553</v>
      </c>
      <c r="O10" s="18">
        <f t="shared" si="0"/>
        <v>2021</v>
      </c>
    </row>
    <row r="11" spans="1:15" x14ac:dyDescent="0.35">
      <c r="A11" s="18" t="s">
        <v>20</v>
      </c>
      <c r="B11" s="18"/>
      <c r="C11" s="18">
        <v>601883</v>
      </c>
      <c r="D11" s="18" t="s">
        <v>36</v>
      </c>
      <c r="E11" s="18" t="s">
        <v>37</v>
      </c>
      <c r="F11" s="18" t="s">
        <v>37</v>
      </c>
      <c r="G11" s="18"/>
      <c r="H11" s="18"/>
      <c r="I11" s="18"/>
      <c r="J11" s="18" t="s">
        <v>19</v>
      </c>
      <c r="K11" s="18">
        <v>1</v>
      </c>
      <c r="L11" s="18">
        <v>497000</v>
      </c>
      <c r="M11" s="18">
        <v>57</v>
      </c>
      <c r="N11" s="22">
        <v>44293</v>
      </c>
      <c r="O11" s="18">
        <f t="shared" si="0"/>
        <v>2021</v>
      </c>
    </row>
    <row r="12" spans="1:15" x14ac:dyDescent="0.35">
      <c r="A12" s="18" t="s">
        <v>20</v>
      </c>
      <c r="B12" s="18"/>
      <c r="C12" s="18">
        <v>601977</v>
      </c>
      <c r="D12" s="18" t="s">
        <v>36</v>
      </c>
      <c r="E12" s="18" t="s">
        <v>37</v>
      </c>
      <c r="F12" s="18" t="s">
        <v>37</v>
      </c>
      <c r="G12" s="18"/>
      <c r="H12" s="18"/>
      <c r="I12" s="18"/>
      <c r="J12" s="18" t="s">
        <v>19</v>
      </c>
      <c r="K12" s="18">
        <v>1</v>
      </c>
      <c r="L12" s="18">
        <v>737000</v>
      </c>
      <c r="M12" s="18">
        <v>76</v>
      </c>
      <c r="N12" s="22">
        <v>44553</v>
      </c>
      <c r="O12" s="18">
        <f t="shared" si="0"/>
        <v>2021</v>
      </c>
    </row>
    <row r="13" spans="1:15" x14ac:dyDescent="0.35">
      <c r="A13" s="18" t="s">
        <v>20</v>
      </c>
      <c r="B13" s="18"/>
      <c r="C13" s="18">
        <v>601950</v>
      </c>
      <c r="D13" s="18" t="s">
        <v>36</v>
      </c>
      <c r="E13" s="18" t="s">
        <v>37</v>
      </c>
      <c r="F13" s="18" t="s">
        <v>37</v>
      </c>
      <c r="G13" s="18"/>
      <c r="H13" s="18"/>
      <c r="I13" s="18"/>
      <c r="J13" s="18" t="s">
        <v>19</v>
      </c>
      <c r="K13" s="18">
        <v>1</v>
      </c>
      <c r="L13" s="18">
        <v>933000</v>
      </c>
      <c r="M13" s="18">
        <v>111</v>
      </c>
      <c r="N13" s="22">
        <v>44554</v>
      </c>
      <c r="O13" s="18">
        <f t="shared" si="0"/>
        <v>2021</v>
      </c>
    </row>
    <row r="14" spans="1:15" x14ac:dyDescent="0.35">
      <c r="A14" s="18" t="s">
        <v>20</v>
      </c>
      <c r="B14" s="18"/>
      <c r="C14" s="18">
        <v>601602</v>
      </c>
      <c r="D14" s="18" t="s">
        <v>36</v>
      </c>
      <c r="E14" s="18" t="s">
        <v>37</v>
      </c>
      <c r="F14" s="18" t="s">
        <v>37</v>
      </c>
      <c r="G14" s="18"/>
      <c r="H14" s="18"/>
      <c r="I14" s="18"/>
      <c r="J14" s="18" t="s">
        <v>19</v>
      </c>
      <c r="K14" s="18">
        <v>1</v>
      </c>
      <c r="L14" s="18">
        <v>1431000</v>
      </c>
      <c r="M14" s="18">
        <v>100</v>
      </c>
      <c r="N14" s="22">
        <v>43858</v>
      </c>
      <c r="O14" s="18">
        <f t="shared" si="0"/>
        <v>2020</v>
      </c>
    </row>
    <row r="15" spans="1:15" x14ac:dyDescent="0.35">
      <c r="A15" s="18" t="s">
        <v>20</v>
      </c>
      <c r="B15" s="18"/>
      <c r="C15" s="18">
        <v>601923</v>
      </c>
      <c r="D15" s="18" t="s">
        <v>36</v>
      </c>
      <c r="E15" s="18" t="s">
        <v>37</v>
      </c>
      <c r="F15" s="18" t="s">
        <v>37</v>
      </c>
      <c r="G15" s="18"/>
      <c r="H15" s="18"/>
      <c r="I15" s="18"/>
      <c r="J15" s="18" t="s">
        <v>19</v>
      </c>
      <c r="K15" s="18">
        <v>1</v>
      </c>
      <c r="L15" s="18">
        <v>1102000</v>
      </c>
      <c r="M15" s="18">
        <v>121</v>
      </c>
      <c r="N15" s="23">
        <v>44553</v>
      </c>
      <c r="O15" s="18">
        <f t="shared" si="0"/>
        <v>2021</v>
      </c>
    </row>
    <row r="16" spans="1:15" x14ac:dyDescent="0.35">
      <c r="A16" s="18" t="s">
        <v>20</v>
      </c>
      <c r="B16" s="18"/>
      <c r="C16" s="18">
        <v>601973</v>
      </c>
      <c r="D16" s="18" t="s">
        <v>36</v>
      </c>
      <c r="E16" s="18" t="s">
        <v>37</v>
      </c>
      <c r="F16" s="18" t="s">
        <v>37</v>
      </c>
      <c r="G16" s="18"/>
      <c r="H16" s="18"/>
      <c r="I16" s="18"/>
      <c r="J16" s="18" t="s">
        <v>19</v>
      </c>
      <c r="K16" s="18">
        <v>1</v>
      </c>
      <c r="L16" s="18">
        <v>1143000</v>
      </c>
      <c r="M16" s="18">
        <v>130</v>
      </c>
      <c r="N16" s="23">
        <v>44552</v>
      </c>
      <c r="O16" s="18">
        <f t="shared" si="0"/>
        <v>2021</v>
      </c>
    </row>
    <row r="17" spans="1:15" x14ac:dyDescent="0.35">
      <c r="A17" s="18" t="s">
        <v>20</v>
      </c>
      <c r="B17" s="18"/>
      <c r="C17" s="18">
        <v>601601</v>
      </c>
      <c r="D17" s="18" t="s">
        <v>36</v>
      </c>
      <c r="E17" s="18" t="s">
        <v>37</v>
      </c>
      <c r="F17" s="18" t="s">
        <v>37</v>
      </c>
      <c r="G17" s="18"/>
      <c r="H17" s="18"/>
      <c r="I17" s="18"/>
      <c r="J17" s="18" t="s">
        <v>19</v>
      </c>
      <c r="K17" s="18">
        <v>1</v>
      </c>
      <c r="L17" s="18">
        <v>1118000</v>
      </c>
      <c r="M17" s="18">
        <v>121</v>
      </c>
      <c r="N17" s="23">
        <v>43831</v>
      </c>
      <c r="O17" s="18">
        <f t="shared" si="0"/>
        <v>2020</v>
      </c>
    </row>
    <row r="18" spans="1:15" x14ac:dyDescent="0.35">
      <c r="A18" s="18" t="s">
        <v>20</v>
      </c>
      <c r="B18" s="18"/>
      <c r="C18" s="18">
        <v>601869</v>
      </c>
      <c r="D18" s="18" t="s">
        <v>39</v>
      </c>
      <c r="E18" s="18" t="s">
        <v>37</v>
      </c>
      <c r="F18" s="18" t="s">
        <v>37</v>
      </c>
      <c r="G18" s="18"/>
      <c r="H18" s="18"/>
      <c r="I18" s="18"/>
      <c r="J18" s="18" t="s">
        <v>19</v>
      </c>
      <c r="K18" s="18">
        <v>1</v>
      </c>
      <c r="L18" s="18">
        <v>207780</v>
      </c>
      <c r="M18" s="18">
        <v>30.8</v>
      </c>
      <c r="N18" s="23">
        <v>44523</v>
      </c>
      <c r="O18" s="18">
        <f t="shared" si="0"/>
        <v>2021</v>
      </c>
    </row>
    <row r="19" spans="1:15" x14ac:dyDescent="0.35">
      <c r="A19" s="18" t="s">
        <v>20</v>
      </c>
      <c r="B19" s="18"/>
      <c r="C19" s="18">
        <v>601954</v>
      </c>
      <c r="D19" s="18" t="s">
        <v>36</v>
      </c>
      <c r="E19" s="18" t="s">
        <v>37</v>
      </c>
      <c r="F19" s="18" t="s">
        <v>37</v>
      </c>
      <c r="G19" s="18"/>
      <c r="H19" s="18"/>
      <c r="I19" s="18"/>
      <c r="J19" s="18" t="s">
        <v>19</v>
      </c>
      <c r="K19" s="18">
        <v>1</v>
      </c>
      <c r="L19" s="18">
        <v>1081000</v>
      </c>
      <c r="M19" s="18">
        <v>110</v>
      </c>
      <c r="N19" s="23">
        <v>44552</v>
      </c>
      <c r="O19" s="18">
        <f t="shared" si="0"/>
        <v>2021</v>
      </c>
    </row>
    <row r="20" spans="1:15" x14ac:dyDescent="0.35">
      <c r="A20" s="18" t="s">
        <v>20</v>
      </c>
      <c r="B20" s="18"/>
      <c r="C20" s="18">
        <v>601916</v>
      </c>
      <c r="D20" s="18" t="s">
        <v>36</v>
      </c>
      <c r="E20" s="18" t="s">
        <v>37</v>
      </c>
      <c r="F20" s="18" t="s">
        <v>37</v>
      </c>
      <c r="G20" s="18"/>
      <c r="H20" s="18"/>
      <c r="I20" s="18"/>
      <c r="J20" s="18" t="s">
        <v>19</v>
      </c>
      <c r="K20" s="18">
        <v>1</v>
      </c>
      <c r="L20" s="18">
        <v>814000</v>
      </c>
      <c r="M20" s="18">
        <v>93</v>
      </c>
      <c r="N20" s="23">
        <v>44552</v>
      </c>
      <c r="O20" s="18">
        <f t="shared" si="0"/>
        <v>2021</v>
      </c>
    </row>
    <row r="21" spans="1:15" x14ac:dyDescent="0.35">
      <c r="A21" s="18" t="s">
        <v>20</v>
      </c>
      <c r="B21" s="18"/>
      <c r="C21" s="18">
        <v>601943</v>
      </c>
      <c r="D21" s="18" t="s">
        <v>36</v>
      </c>
      <c r="E21" s="18" t="s">
        <v>37</v>
      </c>
      <c r="F21" s="18" t="s">
        <v>37</v>
      </c>
      <c r="G21" s="18"/>
      <c r="H21" s="18"/>
      <c r="I21" s="18"/>
      <c r="J21" s="18" t="s">
        <v>19</v>
      </c>
      <c r="K21" s="18">
        <v>1</v>
      </c>
      <c r="L21" s="18">
        <v>764000</v>
      </c>
      <c r="M21" s="18">
        <v>79</v>
      </c>
      <c r="N21" s="23">
        <v>44551</v>
      </c>
      <c r="O21" s="18">
        <f t="shared" si="0"/>
        <v>2021</v>
      </c>
    </row>
    <row r="22" spans="1:15" x14ac:dyDescent="0.35">
      <c r="A22" s="18" t="s">
        <v>20</v>
      </c>
      <c r="B22" s="18"/>
      <c r="C22" s="18">
        <v>601930</v>
      </c>
      <c r="D22" s="18" t="s">
        <v>36</v>
      </c>
      <c r="E22" s="18" t="s">
        <v>37</v>
      </c>
      <c r="F22" s="18" t="s">
        <v>37</v>
      </c>
      <c r="G22" s="18"/>
      <c r="H22" s="18"/>
      <c r="I22" s="18"/>
      <c r="J22" s="18" t="s">
        <v>19</v>
      </c>
      <c r="K22" s="18">
        <v>1</v>
      </c>
      <c r="L22" s="18">
        <v>743000</v>
      </c>
      <c r="M22" s="18">
        <v>79</v>
      </c>
      <c r="N22" s="23">
        <v>44553</v>
      </c>
      <c r="O22" s="18">
        <f t="shared" si="0"/>
        <v>2021</v>
      </c>
    </row>
    <row r="23" spans="1:15" x14ac:dyDescent="0.35">
      <c r="A23" s="18" t="s">
        <v>20</v>
      </c>
      <c r="B23" s="18"/>
      <c r="C23" s="18">
        <v>601921</v>
      </c>
      <c r="D23" s="18" t="s">
        <v>36</v>
      </c>
      <c r="E23" s="18" t="s">
        <v>37</v>
      </c>
      <c r="F23" s="18" t="s">
        <v>37</v>
      </c>
      <c r="G23" s="18"/>
      <c r="H23" s="18"/>
      <c r="I23" s="18"/>
      <c r="J23" s="18" t="s">
        <v>19</v>
      </c>
      <c r="K23" s="18">
        <v>1</v>
      </c>
      <c r="L23" s="18">
        <v>1035000</v>
      </c>
      <c r="M23" s="18">
        <v>130</v>
      </c>
      <c r="N23" s="23">
        <v>44554</v>
      </c>
      <c r="O23" s="18">
        <f t="shared" si="0"/>
        <v>2021</v>
      </c>
    </row>
    <row r="24" spans="1:15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</sheetData>
  <autoFilter ref="A1:O23" xr:uid="{D9C57763-EF30-4A38-86A3-10AA117D9A9E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83A79D-3FC4-487D-B277-F38FDB75156E}"/>
</file>

<file path=customXml/itemProps2.xml><?xml version="1.0" encoding="utf-8"?>
<ds:datastoreItem xmlns:ds="http://schemas.openxmlformats.org/officeDocument/2006/customXml" ds:itemID="{F8BABEC8-B867-46DB-807F-9EADDDB316F2}"/>
</file>

<file path=customXml/itemProps3.xml><?xml version="1.0" encoding="utf-8"?>
<ds:datastoreItem xmlns:ds="http://schemas.openxmlformats.org/officeDocument/2006/customXml" ds:itemID="{A993E069-479B-4F47-A049-65E91BE49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Jun2023-Dec2023 Summary</vt:lpstr>
      <vt:lpstr>Measures Jun2023-Dec2023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Roy Chung</dc:creator>
  <cp:lastModifiedBy>Jp Musaazi</cp:lastModifiedBy>
  <dcterms:created xsi:type="dcterms:W3CDTF">2020-11-16T19:18:42Z</dcterms:created>
  <dcterms:modified xsi:type="dcterms:W3CDTF">2024-03-30T19:06:49Z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2023-08-03T15:25:48Z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b9b7315d-952c-48a1-919d-da6af0cfd74c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