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myhydro.torontohydro.com/divisions/regulatorylegal/2025RateApp/Submissions/16. Mar 11 2024 - Interrogatory Responses/Excel Files/"/>
    </mc:Choice>
  </mc:AlternateContent>
  <xr:revisionPtr revIDLastSave="0" documentId="8_{4B45C99F-3EC8-4EEC-9224-2866948008CD}" xr6:coauthVersionLast="47" xr6:coauthVersionMax="47" xr10:uidLastSave="{00000000-0000-0000-0000-000000000000}"/>
  <bookViews>
    <workbookView xWindow="-110" yWindow="-110" windowWidth="19420" windowHeight="10420" xr2:uid="{E15B3EEC-0F85-4A9E-9B65-AA223DC53212}"/>
  </bookViews>
  <sheets>
    <sheet name="Call Centre Data (2022)" sheetId="2" r:id="rId1"/>
    <sheet name="FCR 2022" sheetId="3" r:id="rId2"/>
    <sheet name="Call Centre Data (2021)" sheetId="1"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3" i="2" l="1"/>
  <c r="N14" i="2"/>
  <c r="N5" i="2"/>
  <c r="N4" i="2"/>
  <c r="P4" i="2" l="1"/>
  <c r="N22" i="2" l="1"/>
  <c r="N18" i="2"/>
  <c r="N9" i="2"/>
  <c r="P8" i="2" s="1"/>
  <c r="N22" i="1" l="1"/>
  <c r="N18" i="1"/>
  <c r="P17" i="1" s="1"/>
  <c r="N9" i="1"/>
  <c r="N5" i="1" l="1"/>
  <c r="N4" i="1"/>
  <c r="P4" i="1" s="1"/>
</calcChain>
</file>

<file path=xl/sharedStrings.xml><?xml version="1.0" encoding="utf-8"?>
<sst xmlns="http://schemas.openxmlformats.org/spreadsheetml/2006/main" count="174" uniqueCount="42">
  <si>
    <t>Jan</t>
  </si>
  <si>
    <t>Feb</t>
  </si>
  <si>
    <t>Mar</t>
  </si>
  <si>
    <t>Apr</t>
  </si>
  <si>
    <t>May</t>
  </si>
  <si>
    <t>Jun</t>
  </si>
  <si>
    <t>Jul</t>
  </si>
  <si>
    <t>Aug</t>
  </si>
  <si>
    <t>Sep</t>
  </si>
  <si>
    <t>Oct</t>
  </si>
  <si>
    <t>Nov</t>
  </si>
  <si>
    <t>Dec</t>
  </si>
  <si>
    <t>Call Volume (Residential and Commercial)</t>
  </si>
  <si>
    <t>Service Level (Residential and Commercial)</t>
  </si>
  <si>
    <t>* Includes Call Backs within SL (used in OEB service level calculation)</t>
  </si>
  <si>
    <t>Max Monthly Wait Time (Residential and Commercial) Reported in mins</t>
  </si>
  <si>
    <t>Average Speed of Answer (Residential and Commercial) Reported in secs</t>
  </si>
  <si>
    <t>* Calculated using the OEB calculation for service level (Calls Anwsered @ 30 s + Call Back Calls @ SL)/Calls Offered</t>
  </si>
  <si>
    <t># of Calls Answered within 30 Sec (Residential and Commercial)</t>
  </si>
  <si>
    <t>Total</t>
  </si>
  <si>
    <t>YOY 2020 vs 2021</t>
  </si>
  <si>
    <t>Volumes in 2021 were up 115% versus 2020 up to Q2, however, the trend reversed in the second half of the year.  2020 was atyically high September to December  due to the introduction of Customer Choice for TOU or Tier pricing plans.</t>
  </si>
  <si>
    <t># Calls Answ in 30 2021</t>
  </si>
  <si>
    <t>Service Level Jan - Dec 2021</t>
  </si>
  <si>
    <t>AVG</t>
  </si>
  <si>
    <t>YOY 2021 vs 2022</t>
  </si>
  <si>
    <t>Notes:</t>
  </si>
  <si>
    <t># Calls Answ in 30 sec 2022</t>
  </si>
  <si>
    <t>The launch of the refreshed residential self-serve portal September 2021 with easier to use features driving more self serve, and fewer technical issues driving unecessary calls.</t>
  </si>
  <si>
    <t>The launch of the commercial self-serve portal June 2021 allowed commercial customers to access self-serve features not previously available to this group.</t>
  </si>
  <si>
    <t>Collections activities typically drive higher call volumes, and TH chose to end the moratorium and begin disconnecting in July.  Call volumes began climbing as a result</t>
  </si>
  <si>
    <t xml:space="preserve">                  in August and September compared to earlier in the year.  </t>
  </si>
  <si>
    <t>Fewer customers moving in 2022, and an increase in moves being done online</t>
  </si>
  <si>
    <t>Other:</t>
  </si>
  <si>
    <t xml:space="preserve">                  daily Maximum Wait Time in September was 12 minutes.</t>
  </si>
  <si>
    <t>YTD  Total</t>
  </si>
  <si>
    <t>Call volumes were down in2022 versus  2021 due to the following factors:</t>
  </si>
  <si>
    <t>Service Level 2022</t>
  </si>
  <si>
    <t>The Maximum Monthly Wait Time in September is particularly high due to technical issues on September 12th that impacted 3rd party staff connections.  The average</t>
  </si>
  <si>
    <t>Plan</t>
  </si>
  <si>
    <t>Actual</t>
  </si>
  <si>
    <t>* Calculated using the OEB calculation for service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</si>
</sst>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0"/>
      <name val="Tahoma"/>
      <family val="2"/>
    </font>
    <font>
      <i/>
      <sz val="11"/>
      <color theme="1"/>
      <name val="Calibri"/>
      <family val="2"/>
      <scheme val="minor"/>
    </font>
    <font>
      <sz val="10"/>
      <name val="Arial"/>
      <family val="2"/>
    </font>
    <font>
      <sz val="12"/>
      <name val="Arial Narrow"/>
      <family val="2"/>
    </font>
  </fonts>
  <fills count="9">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CCCC"/>
        <bgColor indexed="64"/>
      </patternFill>
    </fill>
    <fill>
      <patternFill patternType="solid">
        <fgColor theme="5" tint="0.59999389629810485"/>
        <bgColor indexed="64"/>
      </patternFill>
    </fill>
    <fill>
      <patternFill patternType="solid">
        <fgColor theme="7" tint="0.59999389629810485"/>
        <bgColor indexed="64"/>
      </patternFill>
    </fill>
  </fills>
  <borders count="1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tint="-0.499984740745262"/>
      </left>
      <right/>
      <top style="medium">
        <color indexed="64"/>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9" fontId="5" fillId="0" borderId="0" applyFont="0" applyFill="0" applyBorder="0" applyAlignment="0" applyProtection="0"/>
  </cellStyleXfs>
  <cellXfs count="62">
    <xf numFmtId="0" fontId="0" fillId="0" borderId="0" xfId="0"/>
    <xf numFmtId="0" fontId="0" fillId="2" borderId="0" xfId="0" applyFill="1"/>
    <xf numFmtId="3" fontId="0" fillId="2" borderId="1" xfId="0" applyNumberFormat="1" applyFill="1" applyBorder="1"/>
    <xf numFmtId="3" fontId="0" fillId="2" borderId="6" xfId="0" applyNumberFormat="1" applyFill="1" applyBorder="1"/>
    <xf numFmtId="0" fontId="0" fillId="4" borderId="4" xfId="0" applyFill="1" applyBorder="1"/>
    <xf numFmtId="0" fontId="0" fillId="4" borderId="1" xfId="0" applyFill="1" applyBorder="1"/>
    <xf numFmtId="2" fontId="3" fillId="0" borderId="7" xfId="1" applyNumberFormat="1" applyFont="1" applyFill="1" applyBorder="1" applyAlignment="1">
      <alignment horizontal="center" vertical="center"/>
    </xf>
    <xf numFmtId="2" fontId="0" fillId="2" borderId="0" xfId="0" applyNumberFormat="1" applyFill="1"/>
    <xf numFmtId="1" fontId="3" fillId="0" borderId="7" xfId="1" applyNumberFormat="1" applyFont="1" applyFill="1" applyBorder="1" applyAlignment="1">
      <alignment horizontal="center" vertical="center"/>
    </xf>
    <xf numFmtId="0" fontId="0" fillId="4" borderId="5" xfId="0" applyFill="1" applyBorder="1"/>
    <xf numFmtId="0" fontId="2" fillId="3" borderId="8" xfId="0" applyFont="1" applyFill="1" applyBorder="1" applyAlignment="1">
      <alignment horizontal="center"/>
    </xf>
    <xf numFmtId="0" fontId="4" fillId="2" borderId="0" xfId="0" applyFont="1" applyFill="1"/>
    <xf numFmtId="10" fontId="0" fillId="2" borderId="9" xfId="0" applyNumberFormat="1" applyFill="1" applyBorder="1" applyAlignment="1">
      <alignment horizontal="center"/>
    </xf>
    <xf numFmtId="0" fontId="2" fillId="6" borderId="8" xfId="0" applyFont="1" applyFill="1" applyBorder="1" applyAlignment="1">
      <alignment horizontal="center"/>
    </xf>
    <xf numFmtId="10" fontId="0" fillId="2" borderId="0" xfId="1" applyNumberFormat="1" applyFont="1" applyFill="1"/>
    <xf numFmtId="9" fontId="3" fillId="0" borderId="7" xfId="1" applyNumberFormat="1" applyFont="1" applyFill="1" applyBorder="1" applyAlignment="1">
      <alignment horizontal="center" vertical="center"/>
    </xf>
    <xf numFmtId="0" fontId="2" fillId="5" borderId="8" xfId="0" applyFont="1" applyFill="1" applyBorder="1" applyAlignment="1">
      <alignment horizontal="center"/>
    </xf>
    <xf numFmtId="0" fontId="0" fillId="4" borderId="11" xfId="0" applyFill="1" applyBorder="1"/>
    <xf numFmtId="3" fontId="0" fillId="2" borderId="11" xfId="0" applyNumberFormat="1" applyFill="1" applyBorder="1"/>
    <xf numFmtId="3" fontId="0" fillId="2" borderId="12" xfId="0" applyNumberFormat="1" applyFill="1" applyBorder="1"/>
    <xf numFmtId="0" fontId="2" fillId="3" borderId="13" xfId="0" applyFont="1" applyFill="1" applyBorder="1" applyAlignment="1">
      <alignment horizontal="center"/>
    </xf>
    <xf numFmtId="0" fontId="0" fillId="4" borderId="14" xfId="0" applyFill="1" applyBorder="1"/>
    <xf numFmtId="3" fontId="0" fillId="2" borderId="14" xfId="0" applyNumberFormat="1" applyFill="1" applyBorder="1"/>
    <xf numFmtId="3" fontId="0" fillId="2" borderId="15" xfId="0" applyNumberFormat="1" applyFill="1" applyBorder="1"/>
    <xf numFmtId="0" fontId="2" fillId="8" borderId="13" xfId="0" applyFont="1" applyFill="1" applyBorder="1" applyAlignment="1">
      <alignment horizontal="center"/>
    </xf>
    <xf numFmtId="2" fontId="0" fillId="2" borderId="15" xfId="0" applyNumberFormat="1" applyFill="1" applyBorder="1"/>
    <xf numFmtId="0" fontId="2" fillId="7" borderId="13" xfId="0" applyFont="1" applyFill="1" applyBorder="1" applyAlignment="1">
      <alignment horizontal="center"/>
    </xf>
    <xf numFmtId="0" fontId="2" fillId="6" borderId="13" xfId="0" applyFont="1" applyFill="1" applyBorder="1" applyAlignment="1">
      <alignment horizontal="center"/>
    </xf>
    <xf numFmtId="0" fontId="2" fillId="5" borderId="13" xfId="0" applyFont="1" applyFill="1" applyBorder="1" applyAlignment="1">
      <alignment horizontal="center"/>
    </xf>
    <xf numFmtId="164" fontId="0" fillId="2" borderId="9" xfId="1" applyNumberFormat="1" applyFont="1" applyFill="1" applyBorder="1" applyAlignment="1">
      <alignment horizontal="center"/>
    </xf>
    <xf numFmtId="9" fontId="0" fillId="2" borderId="6" xfId="1" applyFont="1" applyFill="1" applyBorder="1"/>
    <xf numFmtId="9" fontId="0" fillId="2" borderId="12" xfId="1" applyFont="1" applyFill="1" applyBorder="1"/>
    <xf numFmtId="9" fontId="0" fillId="2" borderId="15" xfId="1" applyFont="1" applyFill="1" applyBorder="1"/>
    <xf numFmtId="0" fontId="0" fillId="0" borderId="0" xfId="0" applyFill="1" applyBorder="1"/>
    <xf numFmtId="0" fontId="2" fillId="0" borderId="0" xfId="0" applyFont="1" applyFill="1" applyBorder="1" applyAlignment="1">
      <alignment horizontal="center"/>
    </xf>
    <xf numFmtId="10" fontId="0" fillId="0" borderId="0" xfId="0" applyNumberFormat="1" applyFill="1" applyBorder="1" applyAlignment="1">
      <alignment horizontal="center"/>
    </xf>
    <xf numFmtId="3" fontId="3" fillId="0" borderId="7" xfId="0" applyNumberFormat="1" applyFont="1" applyFill="1" applyBorder="1" applyAlignment="1">
      <alignment horizontal="right"/>
    </xf>
    <xf numFmtId="0" fontId="0" fillId="2" borderId="6" xfId="0" applyFill="1" applyBorder="1" applyAlignment="1">
      <alignment horizontal="right"/>
    </xf>
    <xf numFmtId="0" fontId="0" fillId="2" borderId="12" xfId="0" applyFill="1" applyBorder="1" applyAlignment="1">
      <alignment horizontal="right"/>
    </xf>
    <xf numFmtId="1" fontId="0" fillId="2" borderId="6" xfId="0" applyNumberFormat="1" applyFill="1" applyBorder="1"/>
    <xf numFmtId="1" fontId="0" fillId="2" borderId="12" xfId="0" applyNumberFormat="1" applyFill="1" applyBorder="1"/>
    <xf numFmtId="1" fontId="0" fillId="2" borderId="15" xfId="0" applyNumberFormat="1" applyFill="1" applyBorder="1"/>
    <xf numFmtId="3" fontId="0" fillId="2" borderId="15" xfId="0" applyNumberFormat="1" applyFill="1" applyBorder="1" applyAlignment="1">
      <alignment horizontal="center" vertical="center"/>
    </xf>
    <xf numFmtId="0" fontId="2" fillId="2" borderId="0" xfId="0" applyFont="1" applyFill="1"/>
    <xf numFmtId="0" fontId="0" fillId="4" borderId="16" xfId="0" applyFill="1" applyBorder="1"/>
    <xf numFmtId="9" fontId="6" fillId="0" borderId="16" xfId="2" applyFont="1" applyFill="1" applyBorder="1" applyAlignment="1">
      <alignment horizontal="center" vertical="center" wrapText="1"/>
    </xf>
    <xf numFmtId="9" fontId="0" fillId="2" borderId="15" xfId="1" applyNumberFormat="1" applyFont="1" applyFill="1" applyBorder="1"/>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10" xfId="0" applyFont="1" applyFill="1" applyBorder="1" applyAlignment="1">
      <alignment horizontal="center"/>
    </xf>
    <xf numFmtId="0" fontId="2" fillId="5" borderId="2" xfId="0" applyFont="1" applyFill="1" applyBorder="1" applyAlignment="1">
      <alignment horizontal="center"/>
    </xf>
    <xf numFmtId="0" fontId="2" fillId="5" borderId="3" xfId="0" applyFont="1" applyFill="1" applyBorder="1" applyAlignment="1">
      <alignment horizontal="center"/>
    </xf>
    <xf numFmtId="0" fontId="2" fillId="5" borderId="10" xfId="0" applyFont="1" applyFill="1" applyBorder="1" applyAlignment="1">
      <alignment horizontal="center"/>
    </xf>
    <xf numFmtId="0" fontId="2" fillId="6" borderId="2" xfId="0" applyFont="1" applyFill="1" applyBorder="1" applyAlignment="1">
      <alignment horizontal="center"/>
    </xf>
    <xf numFmtId="0" fontId="2" fillId="6" borderId="3" xfId="0" applyFont="1" applyFill="1" applyBorder="1" applyAlignment="1">
      <alignment horizontal="center"/>
    </xf>
    <xf numFmtId="0" fontId="2" fillId="6" borderId="10" xfId="0" applyFont="1" applyFill="1" applyBorder="1" applyAlignment="1">
      <alignment horizontal="center"/>
    </xf>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7" borderId="10" xfId="0" applyFont="1" applyFill="1" applyBorder="1" applyAlignment="1">
      <alignment horizontal="center"/>
    </xf>
    <xf numFmtId="0" fontId="2" fillId="8" borderId="2" xfId="0" applyFont="1" applyFill="1" applyBorder="1" applyAlignment="1">
      <alignment horizontal="center"/>
    </xf>
    <xf numFmtId="0" fontId="2" fillId="8" borderId="3" xfId="0" applyFont="1" applyFill="1" applyBorder="1" applyAlignment="1">
      <alignment horizontal="center"/>
    </xf>
    <xf numFmtId="0" fontId="2" fillId="8" borderId="10" xfId="0" applyFont="1" applyFill="1" applyBorder="1" applyAlignment="1">
      <alignment horizontal="center"/>
    </xf>
  </cellXfs>
  <cellStyles count="3">
    <cellStyle name="Normal" xfId="0" builtinId="0"/>
    <cellStyle name="Percent" xfId="1" builtinId="5"/>
    <cellStyle name="Percent 2" xfId="2" xr:uid="{9E1362E4-C897-4B68-A4A2-B9873850DE2A}"/>
  </cellStyles>
  <dxfs count="6">
    <dxf>
      <font>
        <color rgb="FFFFFF00"/>
      </font>
      <fill>
        <patternFill>
          <bgColor rgb="FFCC3399"/>
        </patternFill>
      </fill>
    </dxf>
    <dxf>
      <font>
        <color rgb="FFFFFF00"/>
      </font>
      <fill>
        <patternFill>
          <bgColor rgb="FFCC3399"/>
        </patternFill>
      </fill>
    </dxf>
    <dxf>
      <font>
        <color rgb="FFFFFF00"/>
      </font>
      <fill>
        <patternFill>
          <bgColor rgb="FFCC3399"/>
        </patternFill>
      </fill>
    </dxf>
    <dxf>
      <font>
        <color rgb="FFFFFF00"/>
      </font>
      <fill>
        <patternFill>
          <bgColor rgb="FFCC3399"/>
        </patternFill>
      </fill>
    </dxf>
    <dxf>
      <font>
        <color rgb="FFFFFF00"/>
      </font>
      <fill>
        <patternFill>
          <bgColor rgb="FFCC3399"/>
        </patternFill>
      </fill>
    </dxf>
    <dxf>
      <font>
        <color rgb="FFFFFF00"/>
      </font>
      <fill>
        <patternFill>
          <bgColor rgb="FFCC3399"/>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First</a:t>
            </a:r>
            <a:r>
              <a:rPr lang="en-CA" baseline="0"/>
              <a:t> Contact Resolution 2022</a:t>
            </a:r>
            <a:endParaRPr lang="en-C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'FCR 2022'!$A$2</c:f>
              <c:strCache>
                <c:ptCount val="1"/>
                <c:pt idx="0">
                  <c:v>Plan</c:v>
                </c:pt>
              </c:strCache>
            </c:strRef>
          </c:tx>
          <c:spPr>
            <a:ln w="28575" cap="rnd">
              <a:solidFill>
                <a:schemeClr val="accent1"/>
              </a:solidFill>
              <a:prstDash val="sysDash"/>
              <a:round/>
            </a:ln>
            <a:effectLst/>
          </c:spPr>
          <c:marker>
            <c:symbol val="square"/>
            <c:size val="5"/>
            <c:spPr>
              <a:solidFill>
                <a:schemeClr val="accent1"/>
              </a:solidFill>
              <a:ln w="9525">
                <a:solidFill>
                  <a:schemeClr val="accent1"/>
                </a:solidFill>
                <a:prstDash val="sysDash"/>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'FCR 2022'!$B$1:$M$1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'FCR 2022'!$B$2:$M$2</c:f>
              <c:numCache>
                <c:formatCode>0%</c:formatCode>
                <c:ptCount val="12"/>
                <c:pt idx="0">
                  <c:v>0.86</c:v>
                </c:pt>
                <c:pt idx="1">
                  <c:v>0.86</c:v>
                </c:pt>
                <c:pt idx="2">
                  <c:v>0.86</c:v>
                </c:pt>
                <c:pt idx="3">
                  <c:v>0.86</c:v>
                </c:pt>
                <c:pt idx="4">
                  <c:v>0.87</c:v>
                </c:pt>
                <c:pt idx="5">
                  <c:v>0.86</c:v>
                </c:pt>
                <c:pt idx="6">
                  <c:v>0.85</c:v>
                </c:pt>
                <c:pt idx="7">
                  <c:v>0.86</c:v>
                </c:pt>
                <c:pt idx="8">
                  <c:v>0.86</c:v>
                </c:pt>
                <c:pt idx="9">
                  <c:v>0.86</c:v>
                </c:pt>
                <c:pt idx="10">
                  <c:v>0.86</c:v>
                </c:pt>
                <c:pt idx="11">
                  <c:v>0.86</c:v>
                </c:pt>
              </c:numCache>
            </c:numRef>
          </c:val>
          <c:smooth val="0"/>
          <c:extLst>
            <c:ext xmlns:c16="http://schemas.microsoft.com/office/drawing/2014/chart" uri="{C3380CC4-5D6E-409C-BE32-E72D297353CC}">
              <c16:uniqueId val="{00000000-4B97-431B-B70A-D23E416BF7D4}"/>
            </c:ext>
          </c:extLst>
        </c:ser>
        <c:ser>
          <c:idx val="1"/>
          <c:order val="1"/>
          <c:tx>
            <c:strRef>
              <c:f>'FCR 2022'!$A$3</c:f>
              <c:strCache>
                <c:ptCount val="1"/>
                <c:pt idx="0">
                  <c:v>Actual</c:v>
                </c:pt>
              </c:strCache>
            </c:strRef>
          </c:tx>
          <c:spPr>
            <a:ln w="28575" cap="rnd">
              <a:solidFill>
                <a:schemeClr val="accent6"/>
              </a:solidFill>
              <a:round/>
            </a:ln>
            <a:effectLst/>
          </c:spPr>
          <c:marker>
            <c:symbol val="square"/>
            <c:size val="5"/>
            <c:spPr>
              <a:solidFill>
                <a:schemeClr val="accent6"/>
              </a:solidFill>
              <a:ln w="9525">
                <a:solidFill>
                  <a:schemeClr val="accent6"/>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6"/>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'FCR 2022'!$B$1:$M$1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'FCR 2022'!$B$3:$M$3</c:f>
              <c:numCache>
                <c:formatCode>0%</c:formatCode>
                <c:ptCount val="12"/>
                <c:pt idx="0">
                  <c:v>0.93</c:v>
                </c:pt>
                <c:pt idx="1">
                  <c:v>0.93</c:v>
                </c:pt>
                <c:pt idx="2">
                  <c:v>0.93</c:v>
                </c:pt>
                <c:pt idx="3">
                  <c:v>0.92</c:v>
                </c:pt>
                <c:pt idx="4">
                  <c:v>0.93</c:v>
                </c:pt>
                <c:pt idx="5">
                  <c:v>0.92</c:v>
                </c:pt>
                <c:pt idx="6">
                  <c:v>0.93</c:v>
                </c:pt>
                <c:pt idx="7">
                  <c:v>0.91010000000000002</c:v>
                </c:pt>
                <c:pt idx="8">
                  <c:v>0.91</c:v>
                </c:pt>
                <c:pt idx="9">
                  <c:v>0.91</c:v>
                </c:pt>
                <c:pt idx="10">
                  <c:v>0.91</c:v>
                </c:pt>
                <c:pt idx="11">
                  <c:v>0.92</c:v>
                </c:pt>
              </c:numCache>
            </c:numRef>
          </c:val>
          <c:smooth val="0"/>
          <c:extLst>
            <c:ext xmlns:c16="http://schemas.microsoft.com/office/drawing/2014/chart" uri="{C3380CC4-5D6E-409C-BE32-E72D297353CC}">
              <c16:uniqueId val="{00000001-4B97-431B-B70A-D23E416BF7D4}"/>
            </c:ext>
          </c:extLst>
        </c:ser>
        <c:dLbls>
          <c:dLblPos val="t"/>
          <c:showLegendKey val="0"/>
          <c:showVal val="1"/>
          <c:showCatName val="0"/>
          <c:showSerName val="0"/>
          <c:showPercent val="0"/>
          <c:showBubbleSize val="0"/>
        </c:dLbls>
        <c:marker val="1"/>
        <c:smooth val="0"/>
        <c:axId val="1640492352"/>
        <c:axId val="1610994880"/>
      </c:lineChart>
      <c:catAx>
        <c:axId val="164049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0994880"/>
        <c:crosses val="autoZero"/>
        <c:auto val="1"/>
        <c:lblAlgn val="ctr"/>
        <c:lblOffset val="100"/>
        <c:noMultiLvlLbl val="0"/>
      </c:catAx>
      <c:valAx>
        <c:axId val="1610994880"/>
        <c:scaling>
          <c:orientation val="minMax"/>
          <c:max val="0.94000000000000006"/>
          <c:min val="0.84000000000000008"/>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0492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449580</xdr:colOff>
      <xdr:row>5</xdr:row>
      <xdr:rowOff>53340</xdr:rowOff>
    </xdr:from>
    <xdr:to>
      <xdr:col>13</xdr:col>
      <xdr:colOff>320040</xdr:colOff>
      <xdr:row>22</xdr:row>
      <xdr:rowOff>129540</xdr:rowOff>
    </xdr:to>
    <xdr:graphicFrame macro="">
      <xdr:nvGraphicFramePr>
        <xdr:cNvPr id="2" name="Chart 1">
          <a:extLst>
            <a:ext uri="{FF2B5EF4-FFF2-40B4-BE49-F238E27FC236}">
              <a16:creationId xmlns:a16="http://schemas.microsoft.com/office/drawing/2014/main" id="{23B0D3DA-CF32-42BD-B331-E209037B3A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1B4DA-F839-44BE-AA50-126C1FF6CB77}">
  <dimension ref="A1:R34"/>
  <sheetViews>
    <sheetView tabSelected="1" workbookViewId="0">
      <selection activeCell="A10" sqref="A10"/>
    </sheetView>
  </sheetViews>
  <sheetFormatPr defaultColWidth="9.08984375" defaultRowHeight="14.5" x14ac:dyDescent="0.35"/>
  <cols>
    <col min="1" max="13" width="9.08984375" style="1"/>
    <col min="14" max="14" width="12.90625" style="1" bestFit="1" customWidth="1"/>
    <col min="15" max="15" width="9.08984375" style="1"/>
    <col min="16" max="16" width="27" style="1" customWidth="1"/>
    <col min="17" max="17" width="9.08984375" style="1"/>
    <col min="18" max="18" width="22.08984375" style="1" bestFit="1" customWidth="1"/>
    <col min="19" max="16384" width="9.08984375" style="1"/>
  </cols>
  <sheetData>
    <row r="1" spans="1:18" ht="15" thickBot="1" x14ac:dyDescent="0.4"/>
    <row r="2" spans="1:18" ht="15" thickBot="1" x14ac:dyDescent="0.4">
      <c r="A2" s="47" t="s">
        <v>12</v>
      </c>
      <c r="B2" s="48"/>
      <c r="C2" s="48"/>
      <c r="D2" s="48"/>
      <c r="E2" s="48"/>
      <c r="F2" s="48"/>
      <c r="G2" s="48"/>
      <c r="H2" s="48"/>
      <c r="I2" s="48"/>
      <c r="J2" s="48"/>
      <c r="K2" s="48"/>
      <c r="L2" s="48"/>
      <c r="M2" s="49"/>
      <c r="N2" s="20"/>
    </row>
    <row r="3" spans="1:18" x14ac:dyDescent="0.35">
      <c r="A3" s="4"/>
      <c r="B3" s="5" t="s">
        <v>0</v>
      </c>
      <c r="C3" s="5" t="s">
        <v>1</v>
      </c>
      <c r="D3" s="5" t="s">
        <v>2</v>
      </c>
      <c r="E3" s="5" t="s">
        <v>3</v>
      </c>
      <c r="F3" s="5" t="s">
        <v>4</v>
      </c>
      <c r="G3" s="5" t="s">
        <v>5</v>
      </c>
      <c r="H3" s="5" t="s">
        <v>6</v>
      </c>
      <c r="I3" s="5" t="s">
        <v>7</v>
      </c>
      <c r="J3" s="5" t="s">
        <v>8</v>
      </c>
      <c r="K3" s="5" t="s">
        <v>9</v>
      </c>
      <c r="L3" s="5" t="s">
        <v>10</v>
      </c>
      <c r="M3" s="17" t="s">
        <v>11</v>
      </c>
      <c r="N3" s="21" t="s">
        <v>35</v>
      </c>
      <c r="P3" s="10" t="s">
        <v>25</v>
      </c>
    </row>
    <row r="4" spans="1:18" ht="15" thickBot="1" x14ac:dyDescent="0.4">
      <c r="A4" s="4">
        <v>2022</v>
      </c>
      <c r="B4" s="2">
        <v>26465</v>
      </c>
      <c r="C4" s="2">
        <v>24386</v>
      </c>
      <c r="D4" s="2">
        <v>29418</v>
      </c>
      <c r="E4" s="2">
        <v>26145</v>
      </c>
      <c r="F4" s="2">
        <v>28311</v>
      </c>
      <c r="G4" s="2">
        <v>32760</v>
      </c>
      <c r="H4" s="2">
        <v>30950</v>
      </c>
      <c r="I4" s="2">
        <v>33780</v>
      </c>
      <c r="J4" s="2">
        <v>32481</v>
      </c>
      <c r="K4" s="2">
        <v>30147</v>
      </c>
      <c r="L4" s="2">
        <v>27292</v>
      </c>
      <c r="M4" s="18">
        <v>20872</v>
      </c>
      <c r="N4" s="22">
        <f>SUM(B4:M4)</f>
        <v>343007</v>
      </c>
      <c r="P4" s="29">
        <f>(N4-N5)/N5</f>
        <v>-0.14230881753555094</v>
      </c>
    </row>
    <row r="5" spans="1:18" ht="15" thickBot="1" x14ac:dyDescent="0.4">
      <c r="A5" s="9">
        <v>2021</v>
      </c>
      <c r="B5" s="3">
        <v>34436</v>
      </c>
      <c r="C5" s="3">
        <v>31744</v>
      </c>
      <c r="D5" s="3">
        <v>38327</v>
      </c>
      <c r="E5" s="3">
        <v>33306</v>
      </c>
      <c r="F5" s="3">
        <v>32032</v>
      </c>
      <c r="G5" s="3">
        <v>36251</v>
      </c>
      <c r="H5" s="3">
        <v>38838</v>
      </c>
      <c r="I5" s="3">
        <v>36824</v>
      </c>
      <c r="J5" s="3">
        <v>33084</v>
      </c>
      <c r="K5" s="3">
        <v>31108</v>
      </c>
      <c r="L5" s="3">
        <v>30617</v>
      </c>
      <c r="M5" s="19">
        <v>23352</v>
      </c>
      <c r="N5" s="22">
        <f>SUM(B5:M5)</f>
        <v>399919</v>
      </c>
      <c r="P5" s="11"/>
    </row>
    <row r="6" spans="1:18" ht="15" thickBot="1" x14ac:dyDescent="0.4"/>
    <row r="7" spans="1:18" x14ac:dyDescent="0.35">
      <c r="A7" s="50" t="s">
        <v>18</v>
      </c>
      <c r="B7" s="51"/>
      <c r="C7" s="51"/>
      <c r="D7" s="51"/>
      <c r="E7" s="51"/>
      <c r="F7" s="51"/>
      <c r="G7" s="51"/>
      <c r="H7" s="51"/>
      <c r="I7" s="51"/>
      <c r="J7" s="51"/>
      <c r="K7" s="51"/>
      <c r="L7" s="51"/>
      <c r="M7" s="52"/>
      <c r="N7" s="28"/>
      <c r="P7" s="16" t="s">
        <v>27</v>
      </c>
    </row>
    <row r="8" spans="1:18" ht="15" thickBot="1" x14ac:dyDescent="0.4">
      <c r="A8" s="4"/>
      <c r="B8" s="5" t="s">
        <v>0</v>
      </c>
      <c r="C8" s="5" t="s">
        <v>1</v>
      </c>
      <c r="D8" s="5" t="s">
        <v>2</v>
      </c>
      <c r="E8" s="5" t="s">
        <v>3</v>
      </c>
      <c r="F8" s="5" t="s">
        <v>4</v>
      </c>
      <c r="G8" s="5" t="s">
        <v>5</v>
      </c>
      <c r="H8" s="5" t="s">
        <v>6</v>
      </c>
      <c r="I8" s="5" t="s">
        <v>7</v>
      </c>
      <c r="J8" s="5" t="s">
        <v>8</v>
      </c>
      <c r="K8" s="5" t="s">
        <v>9</v>
      </c>
      <c r="L8" s="5" t="s">
        <v>10</v>
      </c>
      <c r="M8" s="17" t="s">
        <v>11</v>
      </c>
      <c r="N8" s="21" t="s">
        <v>19</v>
      </c>
      <c r="P8" s="42">
        <f>N9</f>
        <v>271233</v>
      </c>
    </row>
    <row r="9" spans="1:18" ht="15" thickBot="1" x14ac:dyDescent="0.4">
      <c r="A9" s="9">
        <v>2022</v>
      </c>
      <c r="B9" s="36">
        <v>21066</v>
      </c>
      <c r="C9" s="36">
        <v>18356</v>
      </c>
      <c r="D9" s="36">
        <v>22970</v>
      </c>
      <c r="E9" s="36">
        <v>19663</v>
      </c>
      <c r="F9" s="36">
        <v>22476</v>
      </c>
      <c r="G9" s="36">
        <v>25009</v>
      </c>
      <c r="H9" s="36">
        <v>23402</v>
      </c>
      <c r="I9" s="36">
        <v>26242</v>
      </c>
      <c r="J9" s="36">
        <v>24491</v>
      </c>
      <c r="K9" s="37">
        <v>24194</v>
      </c>
      <c r="L9" s="37">
        <v>24330</v>
      </c>
      <c r="M9" s="38">
        <v>19034</v>
      </c>
      <c r="N9" s="23">
        <f>SUM(B9:M9)</f>
        <v>271233</v>
      </c>
    </row>
    <row r="10" spans="1:18" x14ac:dyDescent="0.35">
      <c r="R10" s="33"/>
    </row>
    <row r="11" spans="1:18" ht="15" thickBot="1" x14ac:dyDescent="0.4">
      <c r="B11" s="14"/>
      <c r="C11" s="14"/>
      <c r="D11" s="14"/>
      <c r="E11" s="14"/>
      <c r="F11" s="14"/>
      <c r="G11" s="14"/>
      <c r="H11" s="14"/>
      <c r="R11" s="33"/>
    </row>
    <row r="12" spans="1:18" x14ac:dyDescent="0.35">
      <c r="A12" s="53" t="s">
        <v>13</v>
      </c>
      <c r="B12" s="54"/>
      <c r="C12" s="54"/>
      <c r="D12" s="54"/>
      <c r="E12" s="54"/>
      <c r="F12" s="54"/>
      <c r="G12" s="54"/>
      <c r="H12" s="54"/>
      <c r="I12" s="54"/>
      <c r="J12" s="54"/>
      <c r="K12" s="54"/>
      <c r="L12" s="54"/>
      <c r="M12" s="55"/>
      <c r="N12" s="27"/>
      <c r="P12" s="13" t="s">
        <v>37</v>
      </c>
      <c r="R12" s="34"/>
    </row>
    <row r="13" spans="1:18" ht="15" thickBot="1" x14ac:dyDescent="0.4">
      <c r="A13" s="4"/>
      <c r="B13" s="5" t="s">
        <v>0</v>
      </c>
      <c r="C13" s="5" t="s">
        <v>1</v>
      </c>
      <c r="D13" s="5" t="s">
        <v>2</v>
      </c>
      <c r="E13" s="5" t="s">
        <v>3</v>
      </c>
      <c r="F13" s="5" t="s">
        <v>4</v>
      </c>
      <c r="G13" s="5" t="s">
        <v>5</v>
      </c>
      <c r="H13" s="5" t="s">
        <v>6</v>
      </c>
      <c r="I13" s="5" t="s">
        <v>7</v>
      </c>
      <c r="J13" s="5" t="s">
        <v>8</v>
      </c>
      <c r="K13" s="5" t="s">
        <v>9</v>
      </c>
      <c r="L13" s="5" t="s">
        <v>10</v>
      </c>
      <c r="M13" s="17" t="s">
        <v>11</v>
      </c>
      <c r="N13" s="21" t="s">
        <v>24</v>
      </c>
      <c r="P13" s="12">
        <f>(B9+C9+D9+E9+F9+G9+H9+I9+J9+K9+L9+M9)/(B4+C4+D4+E4+F4+G4+H4+I4+J4+K4+L4+M4)</f>
        <v>0.79075062608051727</v>
      </c>
      <c r="R13" s="35"/>
    </row>
    <row r="14" spans="1:18" ht="15" thickBot="1" x14ac:dyDescent="0.4">
      <c r="A14" s="9">
        <v>2022</v>
      </c>
      <c r="B14" s="15">
        <v>0.8</v>
      </c>
      <c r="C14" s="15">
        <v>0.75</v>
      </c>
      <c r="D14" s="15">
        <v>0.78</v>
      </c>
      <c r="E14" s="15">
        <v>0.75</v>
      </c>
      <c r="F14" s="15">
        <v>0.79</v>
      </c>
      <c r="G14" s="15">
        <v>0.76</v>
      </c>
      <c r="H14" s="15">
        <v>0.76</v>
      </c>
      <c r="I14" s="30">
        <v>0.78</v>
      </c>
      <c r="J14" s="30">
        <v>0.75</v>
      </c>
      <c r="K14" s="30">
        <v>0.8</v>
      </c>
      <c r="L14" s="30">
        <v>0.89</v>
      </c>
      <c r="M14" s="31">
        <v>0.91</v>
      </c>
      <c r="N14" s="46">
        <f>AVERAGE(B14:M14)</f>
        <v>0.79333333333333333</v>
      </c>
      <c r="P14" s="11" t="s">
        <v>41</v>
      </c>
    </row>
    <row r="15" spans="1:18" ht="15" thickBot="1" x14ac:dyDescent="0.4"/>
    <row r="16" spans="1:18" x14ac:dyDescent="0.35">
      <c r="A16" s="56" t="s">
        <v>15</v>
      </c>
      <c r="B16" s="57"/>
      <c r="C16" s="57"/>
      <c r="D16" s="57"/>
      <c r="E16" s="57"/>
      <c r="F16" s="57"/>
      <c r="G16" s="57"/>
      <c r="H16" s="57"/>
      <c r="I16" s="57"/>
      <c r="J16" s="57"/>
      <c r="K16" s="57"/>
      <c r="L16" s="57"/>
      <c r="M16" s="58"/>
      <c r="N16" s="26"/>
    </row>
    <row r="17" spans="1:16" x14ac:dyDescent="0.35">
      <c r="A17" s="4"/>
      <c r="B17" s="5" t="s">
        <v>0</v>
      </c>
      <c r="C17" s="5" t="s">
        <v>1</v>
      </c>
      <c r="D17" s="5" t="s">
        <v>2</v>
      </c>
      <c r="E17" s="5" t="s">
        <v>3</v>
      </c>
      <c r="F17" s="5" t="s">
        <v>4</v>
      </c>
      <c r="G17" s="5" t="s">
        <v>5</v>
      </c>
      <c r="H17" s="5" t="s">
        <v>6</v>
      </c>
      <c r="I17" s="5" t="s">
        <v>7</v>
      </c>
      <c r="J17" s="5" t="s">
        <v>8</v>
      </c>
      <c r="K17" s="5" t="s">
        <v>9</v>
      </c>
      <c r="L17" s="5" t="s">
        <v>10</v>
      </c>
      <c r="M17" s="17" t="s">
        <v>11</v>
      </c>
      <c r="N17" s="21" t="s">
        <v>24</v>
      </c>
      <c r="P17" s="7"/>
    </row>
    <row r="18" spans="1:16" ht="15" thickBot="1" x14ac:dyDescent="0.4">
      <c r="A18" s="9">
        <v>2022</v>
      </c>
      <c r="B18" s="6">
        <v>19.666666666666668</v>
      </c>
      <c r="C18" s="6">
        <v>19.483333333333334</v>
      </c>
      <c r="D18" s="6">
        <v>22.266666666666666</v>
      </c>
      <c r="E18" s="6">
        <v>18.55</v>
      </c>
      <c r="F18" s="6">
        <v>16.416666666666668</v>
      </c>
      <c r="G18" s="6">
        <v>39.516666666666666</v>
      </c>
      <c r="H18" s="6">
        <v>37.049999999999997</v>
      </c>
      <c r="I18" s="6">
        <v>26.566666666666666</v>
      </c>
      <c r="J18" s="6">
        <v>59.533333333333331</v>
      </c>
      <c r="K18" s="6">
        <v>20.233333333333334</v>
      </c>
      <c r="L18" s="6">
        <v>6.7666666666666666</v>
      </c>
      <c r="M18" s="6">
        <v>10.333333333333334</v>
      </c>
      <c r="N18" s="25">
        <f>AVERAGE(B18:M18)</f>
        <v>24.698611111111106</v>
      </c>
      <c r="O18" s="7"/>
    </row>
    <row r="19" spans="1:16" ht="15" thickBot="1" x14ac:dyDescent="0.4"/>
    <row r="20" spans="1:16" x14ac:dyDescent="0.35">
      <c r="A20" s="59" t="s">
        <v>16</v>
      </c>
      <c r="B20" s="60"/>
      <c r="C20" s="60"/>
      <c r="D20" s="60"/>
      <c r="E20" s="60"/>
      <c r="F20" s="60"/>
      <c r="G20" s="60"/>
      <c r="H20" s="60"/>
      <c r="I20" s="60"/>
      <c r="J20" s="60"/>
      <c r="K20" s="60"/>
      <c r="L20" s="60"/>
      <c r="M20" s="61"/>
      <c r="N20" s="24"/>
    </row>
    <row r="21" spans="1:16" x14ac:dyDescent="0.35">
      <c r="A21" s="4"/>
      <c r="B21" s="5" t="s">
        <v>0</v>
      </c>
      <c r="C21" s="5" t="s">
        <v>1</v>
      </c>
      <c r="D21" s="5" t="s">
        <v>2</v>
      </c>
      <c r="E21" s="5" t="s">
        <v>3</v>
      </c>
      <c r="F21" s="5" t="s">
        <v>4</v>
      </c>
      <c r="G21" s="5" t="s">
        <v>5</v>
      </c>
      <c r="H21" s="5" t="s">
        <v>6</v>
      </c>
      <c r="I21" s="5" t="s">
        <v>7</v>
      </c>
      <c r="J21" s="5" t="s">
        <v>8</v>
      </c>
      <c r="K21" s="5" t="s">
        <v>9</v>
      </c>
      <c r="L21" s="5" t="s">
        <v>10</v>
      </c>
      <c r="M21" s="17" t="s">
        <v>11</v>
      </c>
      <c r="N21" s="21" t="s">
        <v>24</v>
      </c>
    </row>
    <row r="22" spans="1:16" ht="15" thickBot="1" x14ac:dyDescent="0.4">
      <c r="A22" s="9">
        <v>2022</v>
      </c>
      <c r="B22" s="8">
        <v>26</v>
      </c>
      <c r="C22" s="8">
        <v>33</v>
      </c>
      <c r="D22" s="8">
        <v>31</v>
      </c>
      <c r="E22" s="8">
        <v>38</v>
      </c>
      <c r="F22" s="8">
        <v>30</v>
      </c>
      <c r="G22" s="8">
        <v>34</v>
      </c>
      <c r="H22" s="8">
        <v>48</v>
      </c>
      <c r="I22" s="39">
        <v>31</v>
      </c>
      <c r="J22" s="39">
        <v>38</v>
      </c>
      <c r="K22" s="39">
        <v>25</v>
      </c>
      <c r="L22" s="39">
        <v>13</v>
      </c>
      <c r="M22" s="40">
        <v>11</v>
      </c>
      <c r="N22" s="41">
        <f>AVERAGE(B22:M22)</f>
        <v>29.833333333333332</v>
      </c>
    </row>
    <row r="24" spans="1:16" x14ac:dyDescent="0.35">
      <c r="A24" s="43" t="s">
        <v>26</v>
      </c>
    </row>
    <row r="25" spans="1:16" x14ac:dyDescent="0.35">
      <c r="A25" s="43" t="s">
        <v>36</v>
      </c>
    </row>
    <row r="26" spans="1:16" x14ac:dyDescent="0.35">
      <c r="B26" s="1" t="s">
        <v>32</v>
      </c>
    </row>
    <row r="27" spans="1:16" x14ac:dyDescent="0.35">
      <c r="B27" s="1" t="s">
        <v>29</v>
      </c>
    </row>
    <row r="28" spans="1:16" x14ac:dyDescent="0.35">
      <c r="B28" s="1" t="s">
        <v>28</v>
      </c>
    </row>
    <row r="30" spans="1:16" x14ac:dyDescent="0.35">
      <c r="A30" s="43" t="s">
        <v>33</v>
      </c>
    </row>
    <row r="31" spans="1:16" x14ac:dyDescent="0.35">
      <c r="B31" s="1" t="s">
        <v>30</v>
      </c>
    </row>
    <row r="32" spans="1:16" x14ac:dyDescent="0.35">
      <c r="B32" s="1" t="s">
        <v>31</v>
      </c>
    </row>
    <row r="33" spans="2:2" x14ac:dyDescent="0.35">
      <c r="B33" s="1" t="s">
        <v>38</v>
      </c>
    </row>
    <row r="34" spans="2:2" x14ac:dyDescent="0.35">
      <c r="B34" s="1" t="s">
        <v>34</v>
      </c>
    </row>
  </sheetData>
  <mergeCells count="5">
    <mergeCell ref="A2:M2"/>
    <mergeCell ref="A7:M7"/>
    <mergeCell ref="A12:M12"/>
    <mergeCell ref="A16:M16"/>
    <mergeCell ref="A20:M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588D7-A430-4B62-A6D5-BD9F333310EB}">
  <dimension ref="A1:M3"/>
  <sheetViews>
    <sheetView workbookViewId="0">
      <selection activeCell="B2" sqref="B2"/>
    </sheetView>
  </sheetViews>
  <sheetFormatPr defaultRowHeight="14.5" x14ac:dyDescent="0.35"/>
  <sheetData>
    <row r="1" spans="1:13" x14ac:dyDescent="0.35">
      <c r="A1" s="44">
        <v>2022</v>
      </c>
      <c r="B1" s="44" t="s">
        <v>0</v>
      </c>
      <c r="C1" s="44" t="s">
        <v>1</v>
      </c>
      <c r="D1" s="44" t="s">
        <v>2</v>
      </c>
      <c r="E1" s="44" t="s">
        <v>3</v>
      </c>
      <c r="F1" s="44" t="s">
        <v>4</v>
      </c>
      <c r="G1" s="44" t="s">
        <v>5</v>
      </c>
      <c r="H1" s="44" t="s">
        <v>6</v>
      </c>
      <c r="I1" s="44" t="s">
        <v>7</v>
      </c>
      <c r="J1" s="44" t="s">
        <v>8</v>
      </c>
      <c r="K1" s="44" t="s">
        <v>9</v>
      </c>
      <c r="L1" s="44" t="s">
        <v>10</v>
      </c>
      <c r="M1" s="44" t="s">
        <v>11</v>
      </c>
    </row>
    <row r="2" spans="1:13" ht="15.5" x14ac:dyDescent="0.35">
      <c r="A2" s="44" t="s">
        <v>39</v>
      </c>
      <c r="B2" s="45">
        <v>0.86</v>
      </c>
      <c r="C2" s="45">
        <v>0.86</v>
      </c>
      <c r="D2" s="45">
        <v>0.86</v>
      </c>
      <c r="E2" s="45">
        <v>0.86</v>
      </c>
      <c r="F2" s="45">
        <v>0.87</v>
      </c>
      <c r="G2" s="45">
        <v>0.86</v>
      </c>
      <c r="H2" s="45">
        <v>0.85</v>
      </c>
      <c r="I2" s="45">
        <v>0.86</v>
      </c>
      <c r="J2" s="45">
        <v>0.86</v>
      </c>
      <c r="K2" s="45">
        <v>0.86</v>
      </c>
      <c r="L2" s="45">
        <v>0.86</v>
      </c>
      <c r="M2" s="45">
        <v>0.86</v>
      </c>
    </row>
    <row r="3" spans="1:13" ht="15.5" x14ac:dyDescent="0.35">
      <c r="A3" s="44" t="s">
        <v>40</v>
      </c>
      <c r="B3" s="45">
        <v>0.93</v>
      </c>
      <c r="C3" s="45">
        <v>0.93</v>
      </c>
      <c r="D3" s="45">
        <v>0.93</v>
      </c>
      <c r="E3" s="45">
        <v>0.92</v>
      </c>
      <c r="F3" s="45">
        <v>0.93</v>
      </c>
      <c r="G3" s="45">
        <v>0.92</v>
      </c>
      <c r="H3" s="45">
        <v>0.93</v>
      </c>
      <c r="I3" s="45">
        <v>0.91010000000000002</v>
      </c>
      <c r="J3" s="45">
        <v>0.91</v>
      </c>
      <c r="K3" s="45">
        <v>0.91</v>
      </c>
      <c r="L3" s="45">
        <v>0.91</v>
      </c>
      <c r="M3" s="45">
        <v>0.92</v>
      </c>
    </row>
  </sheetData>
  <conditionalFormatting sqref="B2:J3">
    <cfRule type="expression" dxfId="5" priority="6">
      <formula>OR(B2="Not Provided",B2="N/A")</formula>
    </cfRule>
  </conditionalFormatting>
  <conditionalFormatting sqref="K2">
    <cfRule type="expression" dxfId="4" priority="5">
      <formula>OR(K2="Not Provided",K2="N/A")</formula>
    </cfRule>
  </conditionalFormatting>
  <conditionalFormatting sqref="L2:M2">
    <cfRule type="expression" dxfId="3" priority="4">
      <formula>OR(L2="Not Provided",L2="N/A")</formula>
    </cfRule>
  </conditionalFormatting>
  <conditionalFormatting sqref="K3">
    <cfRule type="expression" dxfId="2" priority="3">
      <formula>OR(K3="Not Provided",K3="N/A")</formula>
    </cfRule>
  </conditionalFormatting>
  <conditionalFormatting sqref="L3">
    <cfRule type="expression" dxfId="1" priority="2">
      <formula>OR(L3="Not Provided",L3="N/A")</formula>
    </cfRule>
  </conditionalFormatting>
  <conditionalFormatting sqref="M3">
    <cfRule type="expression" dxfId="0" priority="1">
      <formula>OR(M3="Not Provided",M3="N/A")</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D3BF2-2A8E-48A5-87EE-68679FA4B7BE}">
  <dimension ref="A1:R22"/>
  <sheetViews>
    <sheetView workbookViewId="0">
      <selection activeCell="F26" sqref="F26"/>
    </sheetView>
  </sheetViews>
  <sheetFormatPr defaultColWidth="9.08984375" defaultRowHeight="14.5" x14ac:dyDescent="0.35"/>
  <cols>
    <col min="1" max="15" width="9.08984375" style="1"/>
    <col min="16" max="16" width="27" style="1" customWidth="1"/>
    <col min="17" max="17" width="9.08984375" style="1"/>
    <col min="18" max="18" width="22.08984375" style="1" bestFit="1" customWidth="1"/>
    <col min="19" max="16384" width="9.08984375" style="1"/>
  </cols>
  <sheetData>
    <row r="1" spans="1:18" ht="15" thickBot="1" x14ac:dyDescent="0.4"/>
    <row r="2" spans="1:18" ht="15" thickBot="1" x14ac:dyDescent="0.4">
      <c r="A2" s="47" t="s">
        <v>12</v>
      </c>
      <c r="B2" s="48"/>
      <c r="C2" s="48"/>
      <c r="D2" s="48"/>
      <c r="E2" s="48"/>
      <c r="F2" s="48"/>
      <c r="G2" s="48"/>
      <c r="H2" s="48"/>
      <c r="I2" s="48"/>
      <c r="J2" s="48"/>
      <c r="K2" s="48"/>
      <c r="L2" s="48"/>
      <c r="M2" s="49"/>
      <c r="N2" s="20"/>
    </row>
    <row r="3" spans="1:18" x14ac:dyDescent="0.35">
      <c r="A3" s="4"/>
      <c r="B3" s="5" t="s">
        <v>0</v>
      </c>
      <c r="C3" s="5" t="s">
        <v>1</v>
      </c>
      <c r="D3" s="5" t="s">
        <v>2</v>
      </c>
      <c r="E3" s="5" t="s">
        <v>3</v>
      </c>
      <c r="F3" s="5" t="s">
        <v>4</v>
      </c>
      <c r="G3" s="5" t="s">
        <v>5</v>
      </c>
      <c r="H3" s="5" t="s">
        <v>6</v>
      </c>
      <c r="I3" s="5" t="s">
        <v>7</v>
      </c>
      <c r="J3" s="5" t="s">
        <v>8</v>
      </c>
      <c r="K3" s="5" t="s">
        <v>9</v>
      </c>
      <c r="L3" s="5" t="s">
        <v>10</v>
      </c>
      <c r="M3" s="17" t="s">
        <v>11</v>
      </c>
      <c r="N3" s="21" t="s">
        <v>19</v>
      </c>
      <c r="P3" s="10" t="s">
        <v>20</v>
      </c>
    </row>
    <row r="4" spans="1:18" ht="15" thickBot="1" x14ac:dyDescent="0.4">
      <c r="A4" s="4">
        <v>2021</v>
      </c>
      <c r="B4" s="2">
        <v>34436</v>
      </c>
      <c r="C4" s="2">
        <v>31744</v>
      </c>
      <c r="D4" s="2">
        <v>38327</v>
      </c>
      <c r="E4" s="2">
        <v>33306</v>
      </c>
      <c r="F4" s="2">
        <v>32032</v>
      </c>
      <c r="G4" s="2">
        <v>36251</v>
      </c>
      <c r="H4" s="2">
        <v>38838</v>
      </c>
      <c r="I4" s="2">
        <v>36824</v>
      </c>
      <c r="J4" s="2">
        <v>33084</v>
      </c>
      <c r="K4" s="2">
        <v>31108</v>
      </c>
      <c r="L4" s="2">
        <v>30617</v>
      </c>
      <c r="M4" s="18">
        <v>23352</v>
      </c>
      <c r="N4" s="22">
        <f>SUM(B4:M4)</f>
        <v>399919</v>
      </c>
      <c r="P4" s="29">
        <f>(N4-N5)/N5</f>
        <v>-2.3923596789034489E-2</v>
      </c>
    </row>
    <row r="5" spans="1:18" ht="15" thickBot="1" x14ac:dyDescent="0.4">
      <c r="A5" s="9">
        <v>2020</v>
      </c>
      <c r="B5" s="3">
        <v>34162</v>
      </c>
      <c r="C5" s="3">
        <v>27405</v>
      </c>
      <c r="D5" s="3">
        <v>33299</v>
      </c>
      <c r="E5" s="3">
        <v>25387</v>
      </c>
      <c r="F5" s="3">
        <v>26635</v>
      </c>
      <c r="G5" s="3">
        <v>31979</v>
      </c>
      <c r="H5" s="3">
        <v>36488</v>
      </c>
      <c r="I5" s="3">
        <v>39422</v>
      </c>
      <c r="J5" s="3">
        <v>37638</v>
      </c>
      <c r="K5" s="3">
        <v>41472</v>
      </c>
      <c r="L5" s="3">
        <v>41629</v>
      </c>
      <c r="M5" s="19">
        <v>34205</v>
      </c>
      <c r="N5" s="23">
        <f>SUM(B5:M5)</f>
        <v>409721</v>
      </c>
      <c r="P5" s="11" t="s">
        <v>21</v>
      </c>
    </row>
    <row r="6" spans="1:18" ht="15" thickBot="1" x14ac:dyDescent="0.4"/>
    <row r="7" spans="1:18" x14ac:dyDescent="0.35">
      <c r="A7" s="50" t="s">
        <v>18</v>
      </c>
      <c r="B7" s="51"/>
      <c r="C7" s="51"/>
      <c r="D7" s="51"/>
      <c r="E7" s="51"/>
      <c r="F7" s="51"/>
      <c r="G7" s="51"/>
      <c r="H7" s="51"/>
      <c r="I7" s="51"/>
      <c r="J7" s="51"/>
      <c r="K7" s="51"/>
      <c r="L7" s="51"/>
      <c r="M7" s="52"/>
      <c r="N7" s="28"/>
      <c r="P7" s="16" t="s">
        <v>22</v>
      </c>
    </row>
    <row r="8" spans="1:18" ht="15" thickBot="1" x14ac:dyDescent="0.4">
      <c r="A8" s="4"/>
      <c r="B8" s="5" t="s">
        <v>0</v>
      </c>
      <c r="C8" s="5" t="s">
        <v>1</v>
      </c>
      <c r="D8" s="5" t="s">
        <v>2</v>
      </c>
      <c r="E8" s="5" t="s">
        <v>3</v>
      </c>
      <c r="F8" s="5" t="s">
        <v>4</v>
      </c>
      <c r="G8" s="5" t="s">
        <v>5</v>
      </c>
      <c r="H8" s="5" t="s">
        <v>6</v>
      </c>
      <c r="I8" s="5" t="s">
        <v>7</v>
      </c>
      <c r="J8" s="5" t="s">
        <v>8</v>
      </c>
      <c r="K8" s="5" t="s">
        <v>9</v>
      </c>
      <c r="L8" s="5" t="s">
        <v>10</v>
      </c>
      <c r="M8" s="17" t="s">
        <v>11</v>
      </c>
      <c r="N8" s="21" t="s">
        <v>19</v>
      </c>
      <c r="P8" s="42">
        <v>307430</v>
      </c>
    </row>
    <row r="9" spans="1:18" ht="15" thickBot="1" x14ac:dyDescent="0.4">
      <c r="A9" s="9">
        <v>2021</v>
      </c>
      <c r="B9" s="36">
        <v>26580</v>
      </c>
      <c r="C9" s="36">
        <v>24586</v>
      </c>
      <c r="D9" s="36">
        <v>29872</v>
      </c>
      <c r="E9" s="36">
        <v>25285</v>
      </c>
      <c r="F9" s="36">
        <v>23419</v>
      </c>
      <c r="G9" s="36">
        <v>27484</v>
      </c>
      <c r="H9" s="36">
        <v>26481</v>
      </c>
      <c r="I9" s="37">
        <v>27547</v>
      </c>
      <c r="J9" s="37">
        <v>27359</v>
      </c>
      <c r="K9" s="37">
        <v>25581</v>
      </c>
      <c r="L9" s="37">
        <v>24854</v>
      </c>
      <c r="M9" s="38">
        <v>18382</v>
      </c>
      <c r="N9" s="23">
        <f>SUM(B9:M9)</f>
        <v>307430</v>
      </c>
    </row>
    <row r="10" spans="1:18" x14ac:dyDescent="0.35">
      <c r="A10" s="1" t="s">
        <v>14</v>
      </c>
      <c r="R10" s="33"/>
    </row>
    <row r="11" spans="1:18" ht="15" thickBot="1" x14ac:dyDescent="0.4">
      <c r="B11" s="14"/>
      <c r="C11" s="14"/>
      <c r="D11" s="14"/>
      <c r="E11" s="14"/>
      <c r="F11" s="14"/>
      <c r="G11" s="14"/>
      <c r="H11" s="14"/>
      <c r="R11" s="33"/>
    </row>
    <row r="12" spans="1:18" x14ac:dyDescent="0.35">
      <c r="A12" s="53" t="s">
        <v>13</v>
      </c>
      <c r="B12" s="54"/>
      <c r="C12" s="54"/>
      <c r="D12" s="54"/>
      <c r="E12" s="54"/>
      <c r="F12" s="54"/>
      <c r="G12" s="54"/>
      <c r="H12" s="54"/>
      <c r="I12" s="54"/>
      <c r="J12" s="54"/>
      <c r="K12" s="54"/>
      <c r="L12" s="54"/>
      <c r="M12" s="55"/>
      <c r="N12" s="27"/>
      <c r="P12" s="13" t="s">
        <v>23</v>
      </c>
      <c r="R12" s="34"/>
    </row>
    <row r="13" spans="1:18" ht="15" thickBot="1" x14ac:dyDescent="0.4">
      <c r="A13" s="4"/>
      <c r="B13" s="5" t="s">
        <v>0</v>
      </c>
      <c r="C13" s="5" t="s">
        <v>1</v>
      </c>
      <c r="D13" s="5" t="s">
        <v>2</v>
      </c>
      <c r="E13" s="5" t="s">
        <v>3</v>
      </c>
      <c r="F13" s="5" t="s">
        <v>4</v>
      </c>
      <c r="G13" s="5" t="s">
        <v>5</v>
      </c>
      <c r="H13" s="5" t="s">
        <v>6</v>
      </c>
      <c r="I13" s="5" t="s">
        <v>7</v>
      </c>
      <c r="J13" s="5" t="s">
        <v>8</v>
      </c>
      <c r="K13" s="5" t="s">
        <v>9</v>
      </c>
      <c r="L13" s="5" t="s">
        <v>10</v>
      </c>
      <c r="M13" s="17" t="s">
        <v>11</v>
      </c>
      <c r="N13" s="21" t="s">
        <v>24</v>
      </c>
      <c r="P13" s="12">
        <v>0.76870000000000005</v>
      </c>
      <c r="R13" s="35"/>
    </row>
    <row r="14" spans="1:18" ht="15" thickBot="1" x14ac:dyDescent="0.4">
      <c r="A14" s="9">
        <v>2021</v>
      </c>
      <c r="B14" s="15">
        <v>0.77</v>
      </c>
      <c r="C14" s="15">
        <v>0.77</v>
      </c>
      <c r="D14" s="15">
        <v>0.78</v>
      </c>
      <c r="E14" s="15">
        <v>0.76</v>
      </c>
      <c r="F14" s="15">
        <v>0.73</v>
      </c>
      <c r="G14" s="15">
        <v>0.76</v>
      </c>
      <c r="H14" s="15">
        <v>0.68</v>
      </c>
      <c r="I14" s="30">
        <v>0.75</v>
      </c>
      <c r="J14" s="30">
        <v>0.83</v>
      </c>
      <c r="K14" s="30">
        <v>0.82</v>
      </c>
      <c r="L14" s="30">
        <v>0.81</v>
      </c>
      <c r="M14" s="31">
        <v>0.79</v>
      </c>
      <c r="N14" s="32">
        <v>0.77</v>
      </c>
      <c r="P14" s="11" t="s">
        <v>17</v>
      </c>
    </row>
    <row r="15" spans="1:18" ht="15" thickBot="1" x14ac:dyDescent="0.4"/>
    <row r="16" spans="1:18" x14ac:dyDescent="0.35">
      <c r="A16" s="56" t="s">
        <v>15</v>
      </c>
      <c r="B16" s="57"/>
      <c r="C16" s="57"/>
      <c r="D16" s="57"/>
      <c r="E16" s="57"/>
      <c r="F16" s="57"/>
      <c r="G16" s="57"/>
      <c r="H16" s="57"/>
      <c r="I16" s="57"/>
      <c r="J16" s="57"/>
      <c r="K16" s="57"/>
      <c r="L16" s="57"/>
      <c r="M16" s="58"/>
      <c r="N16" s="26"/>
    </row>
    <row r="17" spans="1:16" x14ac:dyDescent="0.35">
      <c r="A17" s="4"/>
      <c r="B17" s="5" t="s">
        <v>0</v>
      </c>
      <c r="C17" s="5" t="s">
        <v>1</v>
      </c>
      <c r="D17" s="5" t="s">
        <v>2</v>
      </c>
      <c r="E17" s="5" t="s">
        <v>3</v>
      </c>
      <c r="F17" s="5" t="s">
        <v>4</v>
      </c>
      <c r="G17" s="5" t="s">
        <v>5</v>
      </c>
      <c r="H17" s="5" t="s">
        <v>6</v>
      </c>
      <c r="I17" s="5" t="s">
        <v>7</v>
      </c>
      <c r="J17" s="5" t="s">
        <v>8</v>
      </c>
      <c r="K17" s="5" t="s">
        <v>9</v>
      </c>
      <c r="L17" s="5" t="s">
        <v>10</v>
      </c>
      <c r="M17" s="17" t="s">
        <v>11</v>
      </c>
      <c r="N17" s="21" t="s">
        <v>24</v>
      </c>
      <c r="P17" s="7">
        <f>AVERAGE(N18)</f>
        <v>23.12222222222222</v>
      </c>
    </row>
    <row r="18" spans="1:16" ht="15" thickBot="1" x14ac:dyDescent="0.4">
      <c r="A18" s="9">
        <v>2021</v>
      </c>
      <c r="B18" s="6">
        <v>22.8</v>
      </c>
      <c r="C18" s="6">
        <v>35.216666666666669</v>
      </c>
      <c r="D18" s="6">
        <v>24.616666666666667</v>
      </c>
      <c r="E18" s="6">
        <v>26.916666666666668</v>
      </c>
      <c r="F18" s="6">
        <v>25.616666666666667</v>
      </c>
      <c r="G18" s="6">
        <v>15.166666666666666</v>
      </c>
      <c r="H18" s="6">
        <v>31.3</v>
      </c>
      <c r="I18" s="6">
        <v>22.7</v>
      </c>
      <c r="J18" s="6">
        <v>14.5</v>
      </c>
      <c r="K18" s="6">
        <v>16.816666666666666</v>
      </c>
      <c r="L18" s="6">
        <v>14.25</v>
      </c>
      <c r="M18" s="6">
        <v>27.566666666666666</v>
      </c>
      <c r="N18" s="25">
        <f>AVERAGE(B18:M18)</f>
        <v>23.12222222222222</v>
      </c>
      <c r="O18" s="7"/>
    </row>
    <row r="19" spans="1:16" ht="15" thickBot="1" x14ac:dyDescent="0.4"/>
    <row r="20" spans="1:16" x14ac:dyDescent="0.35">
      <c r="A20" s="59" t="s">
        <v>16</v>
      </c>
      <c r="B20" s="60"/>
      <c r="C20" s="60"/>
      <c r="D20" s="60"/>
      <c r="E20" s="60"/>
      <c r="F20" s="60"/>
      <c r="G20" s="60"/>
      <c r="H20" s="60"/>
      <c r="I20" s="60"/>
      <c r="J20" s="60"/>
      <c r="K20" s="60"/>
      <c r="L20" s="60"/>
      <c r="M20" s="61"/>
      <c r="N20" s="24"/>
    </row>
    <row r="21" spans="1:16" x14ac:dyDescent="0.35">
      <c r="A21" s="4"/>
      <c r="B21" s="5" t="s">
        <v>0</v>
      </c>
      <c r="C21" s="5" t="s">
        <v>1</v>
      </c>
      <c r="D21" s="5" t="s">
        <v>2</v>
      </c>
      <c r="E21" s="5" t="s">
        <v>3</v>
      </c>
      <c r="F21" s="5" t="s">
        <v>4</v>
      </c>
      <c r="G21" s="5" t="s">
        <v>5</v>
      </c>
      <c r="H21" s="5" t="s">
        <v>6</v>
      </c>
      <c r="I21" s="5" t="s">
        <v>7</v>
      </c>
      <c r="J21" s="5" t="s">
        <v>8</v>
      </c>
      <c r="K21" s="5" t="s">
        <v>9</v>
      </c>
      <c r="L21" s="5" t="s">
        <v>10</v>
      </c>
      <c r="M21" s="17" t="s">
        <v>11</v>
      </c>
      <c r="N21" s="21" t="s">
        <v>24</v>
      </c>
    </row>
    <row r="22" spans="1:16" ht="15" thickBot="1" x14ac:dyDescent="0.4">
      <c r="A22" s="9">
        <v>2021</v>
      </c>
      <c r="B22" s="8">
        <v>33</v>
      </c>
      <c r="C22" s="8">
        <v>36</v>
      </c>
      <c r="D22" s="8">
        <v>33</v>
      </c>
      <c r="E22" s="8">
        <v>32</v>
      </c>
      <c r="F22" s="8">
        <v>46</v>
      </c>
      <c r="G22" s="8">
        <v>32</v>
      </c>
      <c r="H22" s="8">
        <v>61</v>
      </c>
      <c r="I22" s="39">
        <v>40</v>
      </c>
      <c r="J22" s="39">
        <v>24</v>
      </c>
      <c r="K22" s="39">
        <v>24</v>
      </c>
      <c r="L22" s="39">
        <v>21</v>
      </c>
      <c r="M22" s="40">
        <v>27</v>
      </c>
      <c r="N22" s="41">
        <f>AVERAGE(B22:M22)</f>
        <v>34.083333333333336</v>
      </c>
    </row>
  </sheetData>
  <mergeCells count="5">
    <mergeCell ref="A2:M2"/>
    <mergeCell ref="A7:M7"/>
    <mergeCell ref="A12:M12"/>
    <mergeCell ref="A16:M16"/>
    <mergeCell ref="A20:M2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EDAACFF67256049A485179023DD9F32" ma:contentTypeVersion="0" ma:contentTypeDescription="Create a new document." ma:contentTypeScope="" ma:versionID="8af12ab99f0670eb2585e48d1431ba03">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16BE9C-6EC8-40B2-9AA1-23D2407C2A87}">
  <ds:schemaRefs>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purl.org/dc/dcmitype/"/>
    <ds:schemaRef ds:uri="http://purl.org/dc/term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F60CFEE0-254E-4375-A936-2D445E33BE19}">
  <ds:schemaRefs>
    <ds:schemaRef ds:uri="http://schemas.microsoft.com/sharepoint/v3/contenttype/forms"/>
  </ds:schemaRefs>
</ds:datastoreItem>
</file>

<file path=customXml/itemProps3.xml><?xml version="1.0" encoding="utf-8"?>
<ds:datastoreItem xmlns:ds="http://schemas.openxmlformats.org/officeDocument/2006/customXml" ds:itemID="{F2A5BAC1-0E48-4160-8550-49BFCD415C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Call Centre Data (2022)</vt:lpstr>
      <vt:lpstr>FCR 2022</vt:lpstr>
      <vt:lpstr>Call Centre Data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Emma Webb</dc:creator>
  <cp:lastModifiedBy>Onasvi Kharsikar</cp:lastModifiedBy>
  <dcterms:created xsi:type="dcterms:W3CDTF">2021-08-11T22:20:59Z</dcterms:created>
  <dcterms:modified xsi:type="dcterms:W3CDTF">2024-03-10T13:58:35Z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9b6d35-9428-45a2-885e-7b22f796d882_Enabled">
    <vt:lpwstr>true</vt:lpwstr>
  </property>
  <property fmtid="{D5CDD505-2E9C-101B-9397-08002B2CF9AE}" pid="3" name="MSIP_Label_569b6d35-9428-45a2-885e-7b22f796d882_SetDate">
    <vt:lpwstr>2023-02-21T14:37:26Z</vt:lpwstr>
  </property>
  <property fmtid="{D5CDD505-2E9C-101B-9397-08002B2CF9AE}" pid="4" name="MSIP_Label_569b6d35-9428-45a2-885e-7b22f796d882_Method">
    <vt:lpwstr>Privileged</vt:lpwstr>
  </property>
  <property fmtid="{D5CDD505-2E9C-101B-9397-08002B2CF9AE}" pid="5" name="MSIP_Label_569b6d35-9428-45a2-885e-7b22f796d882_Name">
    <vt:lpwstr>Internal</vt:lpwstr>
  </property>
  <property fmtid="{D5CDD505-2E9C-101B-9397-08002B2CF9AE}" pid="6" name="MSIP_Label_569b6d35-9428-45a2-885e-7b22f796d882_SiteId">
    <vt:lpwstr>cecf09d6-44f1-4c40-95a1-cbafb9319d75</vt:lpwstr>
  </property>
  <property fmtid="{D5CDD505-2E9C-101B-9397-08002B2CF9AE}" pid="7" name="MSIP_Label_569b6d35-9428-45a2-885e-7b22f796d882_ActionId">
    <vt:lpwstr>5ccdf320-872f-4e88-a898-3b273bcbaff9</vt:lpwstr>
  </property>
  <property fmtid="{D5CDD505-2E9C-101B-9397-08002B2CF9AE}" pid="8" name="MSIP_Label_569b6d35-9428-45a2-885e-7b22f796d882_ContentBits">
    <vt:lpwstr>0</vt:lpwstr>
  </property>
  <property fmtid="{D5CDD505-2E9C-101B-9397-08002B2CF9AE}" pid="9" name="ContentTypeId">
    <vt:lpwstr>0x0101002EDAACFF67256049A485179023DD9F32</vt:lpwstr>
  </property>
</Properties>
</file>