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Data\EWT TEMP For NextEra Work\OEB Interogs\Working Files\Attachments for SEC 10\"/>
    </mc:Choice>
  </mc:AlternateContent>
  <xr:revisionPtr revIDLastSave="0" documentId="13_ncr:1_{9A729C94-B5A3-40D4-BCC4-81127F3B3B3D}" xr6:coauthVersionLast="47" xr6:coauthVersionMax="47" xr10:uidLastSave="{00000000-0000-0000-0000-000000000000}"/>
  <bookViews>
    <workbookView xWindow="28680" yWindow="-120" windowWidth="29040" windowHeight="16440" xr2:uid="{4E6B3CAC-DC51-4E61-82F2-11935009F61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E17" i="1"/>
  <c r="D17" i="1"/>
  <c r="C17" i="1"/>
  <c r="B17" i="1"/>
  <c r="K16" i="1"/>
  <c r="G16" i="1"/>
  <c r="G17" i="1" s="1"/>
  <c r="K14" i="1" s="1"/>
  <c r="K15" i="1"/>
  <c r="G15" i="1"/>
  <c r="G14" i="1"/>
  <c r="I11" i="1"/>
  <c r="E11" i="1"/>
  <c r="D11" i="1"/>
  <c r="C11" i="1"/>
  <c r="B11" i="1"/>
  <c r="K10" i="1"/>
  <c r="G10" i="1"/>
  <c r="G11" i="1" s="1"/>
  <c r="K9" i="1" s="1"/>
  <c r="G9" i="1"/>
  <c r="I6" i="1"/>
  <c r="E6" i="1"/>
  <c r="D6" i="1"/>
  <c r="C6" i="1"/>
  <c r="B6" i="1"/>
  <c r="K5" i="1"/>
  <c r="G5" i="1"/>
  <c r="G6" i="1" s="1"/>
  <c r="K4" i="1" s="1"/>
  <c r="G4" i="1"/>
  <c r="K6" i="1" l="1"/>
  <c r="O4" i="1"/>
  <c r="M4" i="1"/>
  <c r="M20" i="1"/>
  <c r="M9" i="1"/>
  <c r="K11" i="1"/>
  <c r="O9" i="1"/>
  <c r="M14" i="1"/>
  <c r="K17" i="1"/>
  <c r="O14" i="1"/>
</calcChain>
</file>

<file path=xl/sharedStrings.xml><?xml version="1.0" encoding="utf-8"?>
<sst xmlns="http://schemas.openxmlformats.org/spreadsheetml/2006/main" count="47" uniqueCount="27">
  <si>
    <t>MMTP</t>
  </si>
  <si>
    <t>WFMAC</t>
  </si>
  <si>
    <t>NALCOR</t>
  </si>
  <si>
    <t>WATAY  Groups 1 &amp; 2</t>
  </si>
  <si>
    <t>BASELINE AVERAGE</t>
  </si>
  <si>
    <t>EWT</t>
  </si>
  <si>
    <t>EWT (@ Baseline MM Rates)</t>
  </si>
  <si>
    <t>VARIANCES (+) EWT is more difficult; (-) EWT is less difficult)</t>
  </si>
  <si>
    <t>Calculation of Percentage of work</t>
  </si>
  <si>
    <t>ASSEMBLY</t>
  </si>
  <si>
    <t>BUDGET</t>
  </si>
  <si>
    <t>Manhours</t>
  </si>
  <si>
    <t>Weight</t>
  </si>
  <si>
    <t>(53.7% of work)</t>
  </si>
  <si>
    <t>Assembly (kg per manhour)</t>
  </si>
  <si>
    <t>ERECTION</t>
  </si>
  <si>
    <t>Weight (kg)</t>
  </si>
  <si>
    <t>(15.3% of work)</t>
  </si>
  <si>
    <t>Erection (kg per manhour)</t>
  </si>
  <si>
    <t>STRINGING</t>
  </si>
  <si>
    <t>BUDGETED</t>
  </si>
  <si>
    <t>Stringing Hours</t>
  </si>
  <si>
    <t>Line length (m)</t>
  </si>
  <si>
    <t>(31.1% of work)</t>
  </si>
  <si>
    <t>conductor length (m)</t>
  </si>
  <si>
    <t>Stringing (meters per manhour)</t>
  </si>
  <si>
    <t xml:space="preserve">Overall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</si>
</sst>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0%"/>
    <numFmt numFmtId="165" formatCode="0.0%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B05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B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4C6E7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 readingOrder="1"/>
    </xf>
    <xf numFmtId="0" fontId="4" fillId="0" borderId="7" xfId="0" applyFont="1" applyBorder="1" applyAlignment="1">
      <alignment horizontal="center" vertical="center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4" borderId="8" xfId="0" applyFont="1" applyFill="1" applyBorder="1" applyAlignment="1">
      <alignment horizontal="left" vertical="center" readingOrder="1"/>
    </xf>
    <xf numFmtId="3" fontId="5" fillId="0" borderId="8" xfId="0" applyNumberFormat="1" applyFont="1" applyBorder="1" applyAlignment="1">
      <alignment horizontal="center" vertical="center" readingOrder="1"/>
    </xf>
    <xf numFmtId="3" fontId="6" fillId="0" borderId="8" xfId="0" applyNumberFormat="1" applyFont="1" applyBorder="1" applyAlignment="1">
      <alignment horizontal="center" vertical="center" readingOrder="1"/>
    </xf>
    <xf numFmtId="164" fontId="7" fillId="3" borderId="3" xfId="0" applyNumberFormat="1" applyFont="1" applyFill="1" applyBorder="1" applyAlignment="1">
      <alignment horizontal="center" vertical="center" wrapText="1" readingOrder="1"/>
    </xf>
    <xf numFmtId="165" fontId="0" fillId="0" borderId="4" xfId="1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 readingOrder="1"/>
    </xf>
    <xf numFmtId="3" fontId="5" fillId="0" borderId="9" xfId="0" applyNumberFormat="1" applyFont="1" applyBorder="1" applyAlignment="1">
      <alignment horizontal="center" vertical="center" readingOrder="1"/>
    </xf>
    <xf numFmtId="0" fontId="5" fillId="4" borderId="10" xfId="0" applyFont="1" applyFill="1" applyBorder="1" applyAlignment="1">
      <alignment horizontal="left" vertical="center" readingOrder="1"/>
    </xf>
    <xf numFmtId="2" fontId="4" fillId="0" borderId="10" xfId="0" applyNumberFormat="1" applyFont="1" applyBorder="1" applyAlignment="1">
      <alignment horizontal="center" vertical="center" readingOrder="1"/>
    </xf>
    <xf numFmtId="2" fontId="9" fillId="0" borderId="10" xfId="0" applyNumberFormat="1" applyFont="1" applyBorder="1" applyAlignment="1">
      <alignment horizontal="center" vertical="center" readingOrder="1"/>
    </xf>
    <xf numFmtId="0" fontId="3" fillId="0" borderId="12" xfId="0" applyFont="1" applyBorder="1" applyAlignment="1">
      <alignment vertical="center"/>
    </xf>
    <xf numFmtId="0" fontId="5" fillId="3" borderId="2" xfId="0" applyFont="1" applyFill="1" applyBorder="1" applyAlignment="1">
      <alignment horizontal="left" wrapText="1" readingOrder="1"/>
    </xf>
    <xf numFmtId="0" fontId="5" fillId="5" borderId="8" xfId="0" applyFont="1" applyFill="1" applyBorder="1" applyAlignment="1">
      <alignment horizontal="left" vertical="center" readingOrder="1"/>
    </xf>
    <xf numFmtId="10" fontId="7" fillId="3" borderId="3" xfId="0" applyNumberFormat="1" applyFont="1" applyFill="1" applyBorder="1" applyAlignment="1">
      <alignment horizontal="center" vertical="center" wrapText="1" readingOrder="1"/>
    </xf>
    <xf numFmtId="0" fontId="5" fillId="5" borderId="9" xfId="0" applyFont="1" applyFill="1" applyBorder="1" applyAlignment="1">
      <alignment horizontal="left" vertical="center" readingOrder="1"/>
    </xf>
    <xf numFmtId="0" fontId="5" fillId="5" borderId="10" xfId="0" applyFont="1" applyFill="1" applyBorder="1" applyAlignment="1">
      <alignment horizontal="left" vertical="center" readingOrder="1"/>
    </xf>
    <xf numFmtId="0" fontId="5" fillId="3" borderId="2" xfId="0" applyFont="1" applyFill="1" applyBorder="1" applyAlignment="1">
      <alignment horizontal="center" wrapText="1" readingOrder="1"/>
    </xf>
    <xf numFmtId="0" fontId="5" fillId="6" borderId="8" xfId="0" applyFont="1" applyFill="1" applyBorder="1" applyAlignment="1">
      <alignment horizontal="left" vertical="center" readingOrder="1"/>
    </xf>
    <xf numFmtId="0" fontId="5" fillId="6" borderId="9" xfId="0" applyFont="1" applyFill="1" applyBorder="1" applyAlignment="1">
      <alignment horizontal="left" vertical="center" readingOrder="1"/>
    </xf>
    <xf numFmtId="0" fontId="4" fillId="3" borderId="11" xfId="0" applyFont="1" applyFill="1" applyBorder="1" applyAlignment="1">
      <alignment horizontal="center" vertical="center" wrapText="1" readingOrder="1"/>
    </xf>
    <xf numFmtId="0" fontId="3" fillId="0" borderId="13" xfId="0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3" borderId="7" xfId="0" applyFont="1" applyFill="1" applyBorder="1" applyAlignment="1">
      <alignment horizontal="center" vertical="center" readingOrder="1"/>
    </xf>
    <xf numFmtId="0" fontId="3" fillId="0" borderId="15" xfId="0" applyFont="1" applyBorder="1" applyAlignment="1">
      <alignment vertical="center"/>
    </xf>
    <xf numFmtId="164" fontId="7" fillId="3" borderId="4" xfId="0" applyNumberFormat="1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8" fillId="3" borderId="1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00FC-AA27-410C-A04D-D71E581106BE}">
  <dimension ref="A1:O20"/>
  <sheetViews>
    <sheetView tabSelected="1" workbookViewId="0">
      <selection activeCell="G6" sqref="G6"/>
    </sheetView>
  </sheetViews>
  <sheetFormatPr defaultRowHeight="15"/>
  <cols>
    <col min="1" max="1" width="30.5703125" bestFit="1" customWidth="1"/>
    <col min="2" max="5" width="15.5703125" customWidth="1"/>
    <col min="6" max="6" width="2.140625" customWidth="1"/>
    <col min="7" max="7" width="17.85546875" customWidth="1"/>
    <col min="8" max="8" width="2.140625" customWidth="1"/>
    <col min="9" max="9" width="17.85546875" customWidth="1"/>
    <col min="10" max="10" width="2" customWidth="1"/>
    <col min="11" max="11" width="17.85546875" customWidth="1"/>
    <col min="12" max="12" width="1.7109375" customWidth="1"/>
    <col min="13" max="13" width="17.85546875" customWidth="1"/>
    <col min="14" max="14" width="3.28515625" customWidth="1"/>
    <col min="15" max="15" width="11.5703125" customWidth="1"/>
  </cols>
  <sheetData>
    <row r="1" spans="1:15" ht="93.75" customHeight="1" thickBot="1">
      <c r="A1" s="1"/>
      <c r="B1" s="2" t="s">
        <v>0</v>
      </c>
      <c r="C1" s="2" t="s">
        <v>1</v>
      </c>
      <c r="D1" s="2" t="s">
        <v>2</v>
      </c>
      <c r="E1" s="3" t="s">
        <v>3</v>
      </c>
      <c r="F1" s="4"/>
      <c r="G1" s="3" t="s">
        <v>4</v>
      </c>
      <c r="H1" s="4"/>
      <c r="I1" s="2" t="s">
        <v>5</v>
      </c>
      <c r="J1" s="4"/>
      <c r="K1" s="3" t="s">
        <v>6</v>
      </c>
      <c r="L1" s="4"/>
      <c r="M1" s="5" t="s">
        <v>7</v>
      </c>
      <c r="O1" s="6" t="s">
        <v>8</v>
      </c>
    </row>
    <row r="2" spans="1:15" ht="10.5" customHeight="1" thickBot="1">
      <c r="A2" s="7"/>
      <c r="B2" s="8"/>
      <c r="C2" s="8"/>
      <c r="D2" s="8"/>
      <c r="E2" s="8"/>
      <c r="F2" s="7"/>
      <c r="G2" s="8"/>
      <c r="H2" s="7"/>
      <c r="I2" s="8"/>
      <c r="J2" s="7"/>
      <c r="K2" s="8"/>
      <c r="L2" s="7"/>
      <c r="M2" s="8"/>
    </row>
    <row r="3" spans="1:15" ht="24" thickBot="1">
      <c r="A3" s="9" t="s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4"/>
      <c r="G3" s="10" t="s">
        <v>10</v>
      </c>
      <c r="H3" s="4"/>
      <c r="I3" s="10" t="s">
        <v>10</v>
      </c>
      <c r="J3" s="4"/>
      <c r="K3" s="10" t="s">
        <v>10</v>
      </c>
      <c r="L3" s="4"/>
      <c r="M3" s="11"/>
    </row>
    <row r="4" spans="1:15" ht="19.5" customHeight="1" thickBot="1">
      <c r="A4" s="12" t="s">
        <v>11</v>
      </c>
      <c r="B4" s="13">
        <v>89752</v>
      </c>
      <c r="C4" s="13">
        <v>497655</v>
      </c>
      <c r="D4" s="13">
        <v>290482</v>
      </c>
      <c r="E4" s="13">
        <v>294891</v>
      </c>
      <c r="F4" s="4"/>
      <c r="G4" s="13">
        <f>SUM(B4:F4)</f>
        <v>1172780</v>
      </c>
      <c r="H4" s="4"/>
      <c r="I4" s="13">
        <v>473256</v>
      </c>
      <c r="J4" s="4"/>
      <c r="K4" s="14">
        <f>+(I5/G6)</f>
        <v>462401.87819031812</v>
      </c>
      <c r="L4" s="4"/>
      <c r="M4" s="15">
        <f>+((K4-I4)/I4)*-1</f>
        <v>2.2934990385080966E-2</v>
      </c>
      <c r="O4" s="16">
        <f>+(K4/(K$4+K$9+K$14))</f>
        <v>0.53667309719999312</v>
      </c>
    </row>
    <row r="5" spans="1:15" ht="19.5" customHeight="1">
      <c r="A5" s="17" t="s">
        <v>12</v>
      </c>
      <c r="B5" s="18">
        <v>2906278</v>
      </c>
      <c r="C5" s="18">
        <v>20122676</v>
      </c>
      <c r="D5" s="18">
        <v>10165473</v>
      </c>
      <c r="E5" s="18">
        <v>12501251</v>
      </c>
      <c r="F5" s="4"/>
      <c r="G5" s="18">
        <f>SUM(B5:F5)</f>
        <v>45695678</v>
      </c>
      <c r="H5" s="4"/>
      <c r="I5" s="18">
        <v>18016821</v>
      </c>
      <c r="J5" s="4"/>
      <c r="K5" s="18">
        <f>+(I5)</f>
        <v>18016821</v>
      </c>
      <c r="L5" s="4"/>
      <c r="M5" s="38" t="s">
        <v>13</v>
      </c>
    </row>
    <row r="6" spans="1:15" ht="19.5" customHeight="1" thickBot="1">
      <c r="A6" s="19" t="s">
        <v>14</v>
      </c>
      <c r="B6" s="20">
        <f t="shared" ref="B6:E6" si="0">+(B5/B4)</f>
        <v>32.381205989838669</v>
      </c>
      <c r="C6" s="20">
        <f t="shared" si="0"/>
        <v>40.434992113010018</v>
      </c>
      <c r="D6" s="20">
        <f t="shared" si="0"/>
        <v>34.995190751922664</v>
      </c>
      <c r="E6" s="20">
        <f t="shared" si="0"/>
        <v>42.392785808993828</v>
      </c>
      <c r="F6" s="4"/>
      <c r="G6" s="20">
        <f>+(G5/G4)</f>
        <v>38.963554971946998</v>
      </c>
      <c r="H6" s="4"/>
      <c r="I6" s="20">
        <f>+(I5/I4)</f>
        <v>38.069926213296817</v>
      </c>
      <c r="J6" s="4"/>
      <c r="K6" s="21">
        <f>+(K5/K4)</f>
        <v>38.963554971946998</v>
      </c>
      <c r="L6" s="4"/>
      <c r="M6" s="39"/>
    </row>
    <row r="7" spans="1:15" ht="10.5" customHeight="1" thickBot="1">
      <c r="A7" s="22"/>
      <c r="B7" s="8"/>
      <c r="C7" s="8"/>
      <c r="D7" s="8"/>
      <c r="E7" s="8"/>
      <c r="F7" s="7"/>
      <c r="G7" s="8"/>
      <c r="H7" s="7"/>
      <c r="I7" s="8"/>
      <c r="J7" s="7"/>
      <c r="K7" s="8"/>
      <c r="L7" s="7"/>
      <c r="M7" s="8"/>
    </row>
    <row r="8" spans="1:15" ht="24" thickBot="1">
      <c r="A8" s="9" t="s">
        <v>15</v>
      </c>
      <c r="B8" s="10" t="s">
        <v>10</v>
      </c>
      <c r="C8" s="10" t="s">
        <v>10</v>
      </c>
      <c r="D8" s="10" t="s">
        <v>10</v>
      </c>
      <c r="E8" s="10" t="s">
        <v>10</v>
      </c>
      <c r="F8" s="4"/>
      <c r="G8" s="10" t="s">
        <v>10</v>
      </c>
      <c r="H8" s="4"/>
      <c r="I8" s="10" t="s">
        <v>10</v>
      </c>
      <c r="J8" s="4"/>
      <c r="K8" s="10" t="s">
        <v>10</v>
      </c>
      <c r="L8" s="4"/>
      <c r="M8" s="23"/>
    </row>
    <row r="9" spans="1:15" ht="19.5" customHeight="1" thickBot="1">
      <c r="A9" s="24" t="s">
        <v>11</v>
      </c>
      <c r="B9" s="13">
        <v>22067</v>
      </c>
      <c r="C9" s="13">
        <v>128602</v>
      </c>
      <c r="D9" s="13">
        <v>63651</v>
      </c>
      <c r="E9" s="13">
        <v>119658</v>
      </c>
      <c r="F9" s="4"/>
      <c r="G9" s="13">
        <f>SUM(B9:F9)</f>
        <v>333978</v>
      </c>
      <c r="H9" s="4"/>
      <c r="I9" s="13">
        <v>120181</v>
      </c>
      <c r="J9" s="4"/>
      <c r="K9" s="14">
        <f>+(I10/G11)</f>
        <v>131680.32749044668</v>
      </c>
      <c r="L9" s="4"/>
      <c r="M9" s="25">
        <f>+((K9-I9)/I9)*-1</f>
        <v>-9.5683406615410763E-2</v>
      </c>
      <c r="O9" s="16">
        <f>+(K9/(K$4+K$9+K$14))</f>
        <v>0.15283088700068154</v>
      </c>
    </row>
    <row r="10" spans="1:15" ht="19.5" customHeight="1">
      <c r="A10" s="26" t="s">
        <v>16</v>
      </c>
      <c r="B10" s="18">
        <v>2906278</v>
      </c>
      <c r="C10" s="18">
        <v>20122676</v>
      </c>
      <c r="D10" s="18">
        <v>10165473</v>
      </c>
      <c r="E10" s="18">
        <v>12501251</v>
      </c>
      <c r="F10" s="4"/>
      <c r="G10" s="18">
        <f>SUM(B10:F10)</f>
        <v>45695678</v>
      </c>
      <c r="H10" s="4"/>
      <c r="I10" s="18">
        <v>18016821</v>
      </c>
      <c r="J10" s="4"/>
      <c r="K10" s="18">
        <f>+(I10)</f>
        <v>18016821</v>
      </c>
      <c r="L10" s="4"/>
      <c r="M10" s="38" t="s">
        <v>17</v>
      </c>
    </row>
    <row r="11" spans="1:15" ht="19.5" customHeight="1" thickBot="1">
      <c r="A11" s="27" t="s">
        <v>18</v>
      </c>
      <c r="B11" s="20">
        <f t="shared" ref="B11:E11" si="1">+(B10/B9)</f>
        <v>131.70245162459781</v>
      </c>
      <c r="C11" s="20">
        <f t="shared" si="1"/>
        <v>156.47249653971167</v>
      </c>
      <c r="D11" s="20">
        <f t="shared" si="1"/>
        <v>159.70641466748361</v>
      </c>
      <c r="E11" s="20">
        <f t="shared" si="1"/>
        <v>104.47484497484497</v>
      </c>
      <c r="F11" s="4"/>
      <c r="G11" s="20">
        <f>+(G10/G9)</f>
        <v>136.8224194408015</v>
      </c>
      <c r="H11" s="4"/>
      <c r="I11" s="20">
        <f>+(I10/I9)</f>
        <v>149.91405463426</v>
      </c>
      <c r="J11" s="4"/>
      <c r="K11" s="21">
        <f>+(K10/K9)</f>
        <v>136.8224194408015</v>
      </c>
      <c r="L11" s="4"/>
      <c r="M11" s="39"/>
    </row>
    <row r="12" spans="1:15" ht="10.5" customHeight="1" thickBot="1">
      <c r="A12" s="22"/>
      <c r="B12" s="8"/>
      <c r="C12" s="8"/>
      <c r="D12" s="8"/>
      <c r="E12" s="8"/>
      <c r="F12" s="7"/>
      <c r="G12" s="8"/>
      <c r="H12" s="7"/>
      <c r="I12" s="8"/>
      <c r="J12" s="7"/>
      <c r="K12" s="8"/>
      <c r="L12" s="7"/>
      <c r="M12" s="8"/>
    </row>
    <row r="13" spans="1:15" ht="24" thickBot="1">
      <c r="A13" s="9" t="s">
        <v>19</v>
      </c>
      <c r="B13" s="10" t="s">
        <v>20</v>
      </c>
      <c r="C13" s="10" t="s">
        <v>20</v>
      </c>
      <c r="D13" s="10" t="s">
        <v>20</v>
      </c>
      <c r="E13" s="10" t="s">
        <v>20</v>
      </c>
      <c r="F13" s="4"/>
      <c r="G13" s="10" t="s">
        <v>20</v>
      </c>
      <c r="H13" s="4"/>
      <c r="I13" s="10" t="s">
        <v>20</v>
      </c>
      <c r="J13" s="4"/>
      <c r="K13" s="10" t="s">
        <v>10</v>
      </c>
      <c r="L13" s="4"/>
      <c r="M13" s="28"/>
    </row>
    <row r="14" spans="1:15" ht="19.5" customHeight="1" thickBot="1">
      <c r="A14" s="29" t="s">
        <v>21</v>
      </c>
      <c r="B14" s="13">
        <v>82117</v>
      </c>
      <c r="C14" s="13">
        <v>507053</v>
      </c>
      <c r="D14" s="13">
        <v>279178</v>
      </c>
      <c r="E14" s="13">
        <v>353618</v>
      </c>
      <c r="F14" s="4"/>
      <c r="G14" s="13">
        <f>SUM(B14:F14)</f>
        <v>1221966</v>
      </c>
      <c r="H14" s="4"/>
      <c r="I14" s="13">
        <v>345062</v>
      </c>
      <c r="J14" s="4"/>
      <c r="K14" s="14">
        <f>+(I16/G17)</f>
        <v>267525.87678661942</v>
      </c>
      <c r="L14" s="4"/>
      <c r="M14" s="15">
        <f>+((K14-I14)/I14)*-1</f>
        <v>0.22470200489587544</v>
      </c>
      <c r="O14" s="16">
        <f>+(K14/(K$4+K$9+K$14))</f>
        <v>0.31049601579932545</v>
      </c>
    </row>
    <row r="15" spans="1:15" ht="19.5" customHeight="1">
      <c r="A15" s="30" t="s">
        <v>22</v>
      </c>
      <c r="B15" s="18">
        <v>121000</v>
      </c>
      <c r="C15" s="18">
        <v>478600</v>
      </c>
      <c r="D15" s="18">
        <v>491500</v>
      </c>
      <c r="E15" s="18">
        <v>1078042</v>
      </c>
      <c r="F15" s="4"/>
      <c r="G15" s="18">
        <f>SUM(B15:F15)</f>
        <v>2169142</v>
      </c>
      <c r="H15" s="4"/>
      <c r="I15" s="18">
        <v>445403</v>
      </c>
      <c r="J15" s="4"/>
      <c r="K15" s="18">
        <f t="shared" ref="K15:K16" si="2">+(I15)</f>
        <v>445403</v>
      </c>
      <c r="L15" s="4"/>
      <c r="M15" s="38" t="s">
        <v>23</v>
      </c>
    </row>
    <row r="16" spans="1:15" ht="19.5" customHeight="1">
      <c r="A16" s="30" t="s">
        <v>24</v>
      </c>
      <c r="B16" s="18">
        <v>1331000</v>
      </c>
      <c r="C16" s="18">
        <v>6700400</v>
      </c>
      <c r="D16" s="18">
        <v>3932000</v>
      </c>
      <c r="E16" s="18">
        <v>4312170</v>
      </c>
      <c r="F16" s="4"/>
      <c r="G16" s="18">
        <f>SUM(B16:F16)</f>
        <v>16275570</v>
      </c>
      <c r="H16" s="4"/>
      <c r="I16" s="18">
        <v>3563222</v>
      </c>
      <c r="J16" s="4"/>
      <c r="K16" s="18">
        <f t="shared" si="2"/>
        <v>3563222</v>
      </c>
      <c r="L16" s="4"/>
      <c r="M16" s="38"/>
    </row>
    <row r="17" spans="1:13" ht="19.5" customHeight="1" thickBot="1">
      <c r="A17" s="30" t="s">
        <v>25</v>
      </c>
      <c r="B17" s="20">
        <f t="shared" ref="B17:E17" si="3">+(B16/B15)</f>
        <v>11</v>
      </c>
      <c r="C17" s="20">
        <f t="shared" si="3"/>
        <v>14</v>
      </c>
      <c r="D17" s="20">
        <f t="shared" si="3"/>
        <v>8</v>
      </c>
      <c r="E17" s="20">
        <f t="shared" si="3"/>
        <v>4.0000018552152881</v>
      </c>
      <c r="F17" s="4"/>
      <c r="G17" s="20">
        <f>+(G16/G14)</f>
        <v>13.319167636415417</v>
      </c>
      <c r="H17" s="4"/>
      <c r="I17" s="20">
        <f>+(I16/I14)</f>
        <v>10.326323964968614</v>
      </c>
      <c r="J17" s="4"/>
      <c r="K17" s="21">
        <f>+(K16/K14)</f>
        <v>13.319167636415417</v>
      </c>
      <c r="L17" s="4"/>
      <c r="M17" s="31"/>
    </row>
    <row r="18" spans="1:13" ht="23.25">
      <c r="A18" s="32"/>
      <c r="B18" s="22"/>
      <c r="C18" s="22"/>
      <c r="D18" s="22"/>
      <c r="E18" s="22"/>
      <c r="F18" s="7"/>
      <c r="G18" s="22"/>
      <c r="H18" s="7"/>
      <c r="I18" s="33"/>
      <c r="J18" s="7"/>
      <c r="K18" s="33"/>
      <c r="L18" s="7"/>
      <c r="M18" s="22"/>
    </row>
    <row r="19" spans="1:13" ht="24" thickBot="1">
      <c r="A19" s="7"/>
      <c r="B19" s="7"/>
      <c r="C19" s="7"/>
      <c r="D19" s="7"/>
      <c r="E19" s="7"/>
      <c r="F19" s="7"/>
      <c r="G19" s="7"/>
      <c r="H19" s="7"/>
      <c r="I19" s="7"/>
      <c r="J19" s="7"/>
      <c r="K19" s="34"/>
      <c r="L19" s="7"/>
      <c r="M19" s="7"/>
    </row>
    <row r="20" spans="1:13" ht="24" thickBot="1">
      <c r="A20" s="7"/>
      <c r="B20" s="7"/>
      <c r="C20" s="7"/>
      <c r="D20" s="7"/>
      <c r="E20" s="7"/>
      <c r="F20" s="7"/>
      <c r="G20" s="7"/>
      <c r="H20" s="7"/>
      <c r="I20" s="7"/>
      <c r="J20" s="1"/>
      <c r="K20" s="35" t="s">
        <v>26</v>
      </c>
      <c r="L20" s="36"/>
      <c r="M20" s="37">
        <f>+(((K4+K9+K14)-(I4+I9+I14))/(I4+I9+I14))*-1</f>
        <v>8.1929674440373218E-2</v>
      </c>
    </row>
  </sheetData>
  <mergeCells count="3">
    <mergeCell ref="M5:M6"/>
    <mergeCell ref="M10:M11"/>
    <mergeCell ref="M15:M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F015FF9B3D74EAC33D6314E1DAE00" ma:contentTypeVersion="38" ma:contentTypeDescription="Create a new document." ma:contentTypeScope="" ma:versionID="9f64957959be2ee31a649ee1824c2133">
  <xsd:schema xmlns:xsd="http://www.w3.org/2001/XMLSchema" xmlns:xs="http://www.w3.org/2001/XMLSchema" xmlns:p="http://schemas.microsoft.com/office/2006/metadata/properties" xmlns:ns2="26980be2-1725-4e17-b027-28e9b44e1f41" xmlns:ns3="e28653bc-95bf-4f0f-9e55-ba6ca71b5abd" targetNamespace="http://schemas.microsoft.com/office/2006/metadata/properties" ma:root="true" ma:fieldsID="e154a85c0a4daadeefde0bdc2e24f52f" ns2:_="" ns3:_="">
    <xsd:import namespace="26980be2-1725-4e17-b027-28e9b44e1f41"/>
    <xsd:import namespace="e28653bc-95bf-4f0f-9e55-ba6ca71b5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et_x0020__x0023_" minOccurs="0"/>
                <xsd:element ref="ns2:DateReceived" minOccurs="0"/>
                <xsd:element ref="ns2:DateDue" minOccurs="0"/>
                <xsd:element ref="ns2:Status"/>
                <xsd:element ref="ns2:Comments" minOccurs="0"/>
                <xsd:element ref="ns2:Attachments_x003f_" minOccurs="0"/>
                <xsd:element ref="ns2:Confidential_x003f_" minOccurs="0"/>
                <xsd:element ref="ns2:Topic" minOccurs="0"/>
                <xsd:element ref="ns3:SharedWithUsers" minOccurs="0"/>
                <xsd:element ref="ns3:SharedWithDetails" minOccurs="0"/>
                <xsd:element ref="ns2:Party" minOccurs="0"/>
                <xsd:element ref="ns2:Attorney" minOccurs="0"/>
                <xsd:element ref="ns2:Reg_x0020_Analyst" minOccurs="0"/>
                <xsd:element ref="ns2:Witness" minOccurs="0"/>
                <xsd:element ref="ns2:Object_x003f_" minOccurs="0"/>
                <xsd:element ref="ns2:Theme" minOccurs="0"/>
                <xsd:element ref="ns2:Need_x0020_to_x0020_Supplement_x003f_" minOccurs="0"/>
                <xsd:element ref="ns2:Priority_x003f_" minOccurs="0"/>
                <xsd:element ref="ns2:Application_x0020_Reference" minOccurs="0"/>
                <xsd:element ref="ns2:Exhibit" minOccurs="0"/>
                <xsd:element ref="ns2:DR_x0020__x0023_" minOccurs="0"/>
                <xsd:element ref="ns2:Tab_x0023_" minOccurs="0"/>
                <xsd:element ref="ns2:Support" minOccurs="0"/>
                <xsd:element ref="ns2:Management_x0020_Review_x0020_Required_x0020_By" minOccurs="0"/>
                <xsd:element ref="ns2:Subtopic" minOccurs="0"/>
                <xsd:element ref="ns2:Drafter_x0020_new" minOccurs="0"/>
                <xsd:element ref="ns2:MediaServiceSearchProperties" minOccurs="0"/>
                <xsd:element ref="ns2:Foc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80be2-1725-4e17-b027-28e9b44e1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et_x0020__x0023_" ma:index="11" nillable="true" ma:displayName="Set #" ma:description="Sub-section of the entire discovery.&#10;Example:&#10;Discovery versions (applicable to the same discovery)" ma:format="Dropdown" ma:internalName="Set_x0020__x0023_">
      <xsd:simpleType>
        <xsd:restriction base="dms:Choice">
          <xsd:enumeration value="1st"/>
          <xsd:enumeration value="2nd"/>
          <xsd:enumeration value="3rd"/>
          <xsd:enumeration value="4th"/>
          <xsd:enumeration value="5th"/>
        </xsd:restriction>
      </xsd:simpleType>
    </xsd:element>
    <xsd:element name="DateReceived" ma:index="12" nillable="true" ma:displayName="Date Received" ma:description="Date discovery was received" ma:format="DateOnly" ma:internalName="DateReceived">
      <xsd:simpleType>
        <xsd:restriction base="dms:DateTime"/>
      </xsd:simpleType>
    </xsd:element>
    <xsd:element name="DateDue" ma:index="13" nillable="true" ma:displayName="Date Due" ma:description="Date Discovery is Due to be filed" ma:format="DateOnly" ma:internalName="DateDue">
      <xsd:simpleType>
        <xsd:restriction base="dms:DateTime"/>
      </xsd:simpleType>
    </xsd:element>
    <xsd:element name="Status" ma:index="14" ma:displayName="Status" ma:default="New" ma:description="Status of Discovery Response" ma:format="RadioButtons" ma:internalName="Status">
      <xsd:simpleType>
        <xsd:restriction base="dms:Choice">
          <xsd:enumeration value="New"/>
          <xsd:enumeration value="Accepted"/>
          <xsd:enumeration value="Drafting"/>
          <xsd:enumeration value="Ready for Witness Review"/>
          <xsd:enumeration value="In Witness Review"/>
          <xsd:enumeration value="Ready for Attorney Review"/>
          <xsd:enumeration value="In Attorney Review"/>
          <xsd:enumeration value="Ready for Management Review"/>
          <xsd:enumeration value="In Management Review"/>
          <xsd:enumeration value="Returned to Drafter"/>
          <xsd:enumeration value="QA Review"/>
          <xsd:enumeration value="Ready to File"/>
          <xsd:enumeration value="Filed"/>
        </xsd:restriction>
      </xsd:simpleType>
    </xsd:element>
    <xsd:element name="Comments" ma:index="1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s_x003f_" ma:index="16" nillable="true" ma:displayName="Attachments?" ma:format="RadioButtons" ma:internalName="Attachments_x003f_">
      <xsd:simpleType>
        <xsd:restriction base="dms:Choice">
          <xsd:enumeration value="Yes"/>
          <xsd:enumeration value="No"/>
        </xsd:restriction>
      </xsd:simpleType>
    </xsd:element>
    <xsd:element name="Confidential_x003f_" ma:index="17" nillable="true" ma:displayName="Confidential?" ma:format="RadioButtons" ma:internalName="Confidential_x003f_">
      <xsd:simpleType>
        <xsd:restriction base="dms:Choice">
          <xsd:enumeration value="Yes"/>
          <xsd:enumeration value="No"/>
        </xsd:restriction>
      </xsd:simpleType>
    </xsd:element>
    <xsd:element name="Topic" ma:index="18" nillable="true" ma:displayName="Topic" ma:format="Dropdown" ma:internalName="Topic">
      <xsd:simpleType>
        <xsd:restriction base="dms:Choice">
          <xsd:enumeration value="Application"/>
          <xsd:enumeration value="Bill Impacts"/>
          <xsd:enumeration value="Construction Costs"/>
          <xsd:enumeration value="COVID-19 Costs"/>
          <xsd:enumeration value="DRVAA"/>
          <xsd:enumeration value="Environmental Issues"/>
          <xsd:enumeration value="EPC Contractor- Neg/ Change Orders"/>
          <xsd:enumeration value="First Nation Issues"/>
          <xsd:enumeration value="In-Service Timing"/>
          <xsd:enumeration value="IR Adjustments"/>
          <xsd:enumeration value="Management Reports"/>
          <xsd:enumeration value="Negotiated Outcome"/>
          <xsd:enumeration value="Operations"/>
          <xsd:enumeration value="Partnership"/>
          <xsd:enumeration value="Socotec Report"/>
        </xsd:restriction>
      </xsd:simpleType>
    </xsd:element>
    <xsd:element name="Party" ma:index="21" nillable="true" ma:displayName="Party" ma:description="The Party that sends us Discovery Questions" ma:format="Dropdown" ma:internalName="Party">
      <xsd:simpleType>
        <xsd:restriction base="dms:Choice">
          <xsd:enumeration value="AMPCO"/>
          <xsd:enumeration value="CCMBC"/>
          <xsd:enumeration value="CME"/>
          <xsd:enumeration value="SEC"/>
          <xsd:enumeration value="STAFF"/>
          <xsd:enumeration value="VECC"/>
        </xsd:restriction>
      </xsd:simpleType>
    </xsd:element>
    <xsd:element name="Attorney" ma:index="22" nillable="true" ma:displayName="Attorney" ma:description="Name of In-House Attorney" ma:format="RadioButtons" ma:internalName="Attorney">
      <xsd:simpleType>
        <xsd:restriction base="dms:Choice">
          <xsd:enumeration value="Mark Johnson"/>
          <xsd:enumeration value="Anna Galanis"/>
        </xsd:restriction>
      </xsd:simpleType>
    </xsd:element>
    <xsd:element name="Reg_x0020_Analyst" ma:index="23" nillable="true" ma:displayName="Reg Analyst" ma:format="Dropdown" ma:internalName="Reg_x0020_Analyst">
      <xsd:simpleType>
        <xsd:restriction base="dms:Choice">
          <xsd:enumeration value="Amy Lowe"/>
          <xsd:enumeration value="Laura Fowler"/>
          <xsd:enumeration value="CJ Johnson"/>
        </xsd:restriction>
      </xsd:simpleType>
    </xsd:element>
    <xsd:element name="Witness" ma:index="24" nillable="true" ma:displayName="Witness" ma:internalName="Witn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an Mayers"/>
                    <xsd:enumeration value="Stephanie Castaneda"/>
                    <xsd:enumeration value="Socotec"/>
                  </xsd:restriction>
                </xsd:simpleType>
              </xsd:element>
            </xsd:sequence>
          </xsd:extension>
        </xsd:complexContent>
      </xsd:complexType>
    </xsd:element>
    <xsd:element name="Object_x003f_" ma:index="25" nillable="true" ma:displayName="Object?" ma:format="RadioButtons" ma:internalName="Object_x003f_">
      <xsd:simpleType>
        <xsd:restriction base="dms:Choice">
          <xsd:enumeration value="Yes- but provide response"/>
          <xsd:enumeration value="Yes- No response"/>
          <xsd:enumeration value="No"/>
        </xsd:restriction>
      </xsd:simpleType>
    </xsd:element>
    <xsd:element name="Theme" ma:index="26" nillable="true" ma:displayName="Theme" ma:format="Dropdown" ma:internalName="Theme">
      <xsd:simpleType>
        <xsd:restriction base="dms:Choice">
          <xsd:enumeration value="Additional Info Needed"/>
          <xsd:enumeration value="Prudence/Wasteful"/>
          <xsd:enumeration value="Transparency"/>
          <xsd:enumeration value="Responsiveness"/>
          <xsd:enumeration value="Motives/ Integrity"/>
        </xsd:restriction>
      </xsd:simpleType>
    </xsd:element>
    <xsd:element name="Need_x0020_to_x0020_Supplement_x003f_" ma:index="27" nillable="true" ma:displayName="Need to Supplement?" ma:format="Dropdown" ma:internalName="Need_x0020_to_x0020_Supplement_x003f_">
      <xsd:simpleType>
        <xsd:restriction base="dms:Choice">
          <xsd:enumeration value="Yes"/>
          <xsd:enumeration value="No"/>
          <xsd:enumeration value="Submitted"/>
        </xsd:restriction>
      </xsd:simpleType>
    </xsd:element>
    <xsd:element name="Priority_x003f_" ma:index="28" nillable="true" ma:displayName="Strategic" ma:format="Dropdown" ma:internalName="Priority_x003f_">
      <xsd:simpleType>
        <xsd:restriction base="dms:Choice">
          <xsd:enumeration value="Yes"/>
          <xsd:enumeration value="No"/>
        </xsd:restriction>
      </xsd:simpleType>
    </xsd:element>
    <xsd:element name="Application_x0020_Reference" ma:index="29" nillable="true" ma:displayName="Tab" ma:description="Tab within Exhibit" ma:format="Dropdown" ma:internalName="Application_x0020_Reference">
      <xsd:simpleType>
        <xsd:restriction base="dms:Choice">
          <xsd:enumeration value="Tab 1"/>
          <xsd:enumeration value="Tab 2"/>
          <xsd:enumeration value="Tab 3"/>
        </xsd:restriction>
      </xsd:simpleType>
    </xsd:element>
    <xsd:element name="Exhibit" ma:index="30" nillable="true" ma:displayName="Exhibit" ma:description="Which exhibit does the question appear on" ma:format="Dropdown" ma:internalName="Exhibit">
      <xsd:simpleType>
        <xsd:restriction base="dms:Choice">
          <xsd:enumeration value="Exhibit A"/>
          <xsd:enumeration value="Exhibit B"/>
          <xsd:enumeration value="Exhibit C"/>
          <xsd:enumeration value="Exhibit D"/>
          <xsd:enumeration value="Exhibit E"/>
          <xsd:enumeration value="Exhibit F"/>
          <xsd:enumeration value="Exhibit G"/>
        </xsd:restriction>
      </xsd:simpleType>
    </xsd:element>
    <xsd:element name="DR_x0020__x0023_" ma:index="31" nillable="true" ma:displayName="DR #" ma:internalName="DR_x0020__x0023_">
      <xsd:simpleType>
        <xsd:restriction base="dms:Number"/>
      </xsd:simpleType>
    </xsd:element>
    <xsd:element name="Tab_x0023_" ma:index="32" nillable="true" ma:displayName="Tab #" ma:format="Dropdown" ma:internalName="Tab_x0023_">
      <xsd:simpleType>
        <xsd:restriction base="dms:Choice"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Support" ma:index="33" nillable="true" ma:displayName="Support" ma:format="Dropdown" ma:list="UserInfo" ma:SharePointGroup="0" ma:internalName="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ment_x0020_Review_x0020_Required_x0020_By" ma:index="34" nillable="true" ma:displayName="Management Review Required By" ma:internalName="Management_x0020_Review_x0020_Required_x0020_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att Valle"/>
                    <xsd:enumeration value="Mitch Ross"/>
                    <xsd:enumeration value="Michelle Wheeler"/>
                    <xsd:enumeration value="Jimmy Scrima"/>
                    <xsd:enumeration value="Ron Reagan"/>
                  </xsd:restriction>
                </xsd:simpleType>
              </xsd:element>
            </xsd:sequence>
          </xsd:extension>
        </xsd:complexContent>
      </xsd:complexType>
    </xsd:element>
    <xsd:element name="Subtopic" ma:index="35" nillable="true" ma:displayName="Subtopic" ma:internalName="Subtopic">
      <xsd:simpleType>
        <xsd:restriction base="dms:Text">
          <xsd:maxLength value="255"/>
        </xsd:restriction>
      </xsd:simpleType>
    </xsd:element>
    <xsd:element name="Drafter_x0020_new" ma:index="36" nillable="true" ma:displayName="Drafter" ma:internalName="Drafter_x0020_n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cee Collins"/>
                    <xsd:enumeration value="Brad Sobel"/>
                    <xsd:enumeration value="Beth Mirek"/>
                    <xsd:enumeration value="Jeff Damen"/>
                    <xsd:enumeration value="Legal"/>
                    <xsd:enumeration value="Chris Anderson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cus" ma:index="38" nillable="true" ma:displayName="Focus" ma:format="Dropdown" ma:internalName="Focus">
      <xsd:simpleType>
        <xsd:restriction base="dms:Choice">
          <xsd:enumeration value="Yes"/>
          <xsd:enumeration value="No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3bc-95bf-4f0f-9e55-ba6ca71b5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Filed B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s_x003f_ xmlns="26980be2-1725-4e17-b027-28e9b44e1f41" xsi:nil="true"/>
    <Confidential_x003f_ xmlns="26980be2-1725-4e17-b027-28e9b44e1f41" xsi:nil="true"/>
    <Topic xmlns="26980be2-1725-4e17-b027-28e9b44e1f41" xsi:nil="true"/>
    <Application_x0020_Reference xmlns="26980be2-1725-4e17-b027-28e9b44e1f41" xsi:nil="true"/>
    <Exhibit xmlns="26980be2-1725-4e17-b027-28e9b44e1f41" xsi:nil="true"/>
    <Reg_x0020_Analyst xmlns="26980be2-1725-4e17-b027-28e9b44e1f41" xsi:nil="true"/>
    <Support xmlns="26980be2-1725-4e17-b027-28e9b44e1f41">
      <UserInfo>
        <DisplayName/>
        <AccountId xsi:nil="true"/>
        <AccountType/>
      </UserInfo>
    </Support>
    <DateDue xmlns="26980be2-1725-4e17-b027-28e9b44e1f41" xsi:nil="true"/>
    <Object_x003f_ xmlns="26980be2-1725-4e17-b027-28e9b44e1f41" xsi:nil="true"/>
    <Theme xmlns="26980be2-1725-4e17-b027-28e9b44e1f41" xsi:nil="true"/>
    <Set_x0020__x0023_ xmlns="26980be2-1725-4e17-b027-28e9b44e1f41" xsi:nil="true"/>
    <Witness xmlns="26980be2-1725-4e17-b027-28e9b44e1f41" xsi:nil="true"/>
    <Need_x0020_to_x0020_Supplement_x003f_ xmlns="26980be2-1725-4e17-b027-28e9b44e1f41" xsi:nil="true"/>
    <Tab_x0023_ xmlns="26980be2-1725-4e17-b027-28e9b44e1f41" xsi:nil="true"/>
    <Attorney xmlns="26980be2-1725-4e17-b027-28e9b44e1f41" xsi:nil="true"/>
    <Priority_x003f_ xmlns="26980be2-1725-4e17-b027-28e9b44e1f41" xsi:nil="true"/>
    <DateReceived xmlns="26980be2-1725-4e17-b027-28e9b44e1f41" xsi:nil="true"/>
    <DR_x0020__x0023_ xmlns="26980be2-1725-4e17-b027-28e9b44e1f41" xsi:nil="true"/>
    <Drafter_x0020_new xmlns="26980be2-1725-4e17-b027-28e9b44e1f41" xsi:nil="true"/>
    <Status xmlns="26980be2-1725-4e17-b027-28e9b44e1f41">New</Status>
    <Comments xmlns="26980be2-1725-4e17-b027-28e9b44e1f41" xsi:nil="true"/>
    <Party xmlns="26980be2-1725-4e17-b027-28e9b44e1f41" xsi:nil="true"/>
    <Subtopic xmlns="26980be2-1725-4e17-b027-28e9b44e1f41" xsi:nil="true"/>
    <Management_x0020_Review_x0020_Required_x0020_By xmlns="26980be2-1725-4e17-b027-28e9b44e1f41" xsi:nil="true"/>
    <Focus xmlns="26980be2-1725-4e17-b027-28e9b44e1f41" xsi:nil="true"/>
  </documentManagement>
</p:properties>
</file>

<file path=customXml/itemProps1.xml><?xml version="1.0" encoding="utf-8"?>
<ds:datastoreItem xmlns:ds="http://schemas.openxmlformats.org/officeDocument/2006/customXml" ds:itemID="{353391E1-2A7F-417C-90C0-02805418ACE7}"/>
</file>

<file path=customXml/itemProps2.xml><?xml version="1.0" encoding="utf-8"?>
<ds:datastoreItem xmlns:ds="http://schemas.openxmlformats.org/officeDocument/2006/customXml" ds:itemID="{7F1A041B-186D-4420-A53B-1680768D785B}"/>
</file>

<file path=customXml/itemProps3.xml><?xml version="1.0" encoding="utf-8"?>
<ds:datastoreItem xmlns:ds="http://schemas.openxmlformats.org/officeDocument/2006/customXml" ds:itemID="{97C6C779-F315-4A8D-B83D-8B0B78042D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Anderson</dc:creator>
  <cp:keywords/>
  <dc:description/>
  <cp:lastModifiedBy>rthackray@mccarthy.ca</cp:lastModifiedBy>
  <cp:revision/>
  <dcterms:created xsi:type="dcterms:W3CDTF">2024-01-15T20:05:50Z</dcterms:created>
  <dcterms:modified xsi:type="dcterms:W3CDTF">2024-02-02T04:02:34Z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0x010100811F015FF9B3D74EAC33D6314E1DAE00</vt:lpwstr>
  </property>
</Properties>
</file>