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taff 20\"/>
    </mc:Choice>
  </mc:AlternateContent>
  <xr:revisionPtr revIDLastSave="0" documentId="8_{5030E17E-6AC2-47A2-BEFA-16F103983A8E}" xr6:coauthVersionLast="47" xr6:coauthVersionMax="47" xr10:uidLastSave="{00000000-0000-0000-0000-000000000000}"/>
  <bookViews>
    <workbookView xWindow="-120" yWindow="-120" windowWidth="29040" windowHeight="15840" xr2:uid="{6DD9635D-D39A-4662-867F-097E291B6C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L13" i="1"/>
  <c r="K13" i="1"/>
  <c r="H13" i="1"/>
  <c r="N12" i="1"/>
  <c r="I12" i="1"/>
  <c r="N11" i="1"/>
  <c r="I11" i="1"/>
  <c r="I10" i="1"/>
  <c r="L8" i="1"/>
  <c r="K8" i="1"/>
  <c r="H8" i="1"/>
  <c r="G8" i="1"/>
  <c r="N7" i="1"/>
  <c r="I7" i="1"/>
  <c r="I6" i="1"/>
  <c r="I8" i="1" s="1"/>
  <c r="N8" i="1" s="1"/>
  <c r="L4" i="1"/>
  <c r="K4" i="1"/>
  <c r="H4" i="1"/>
  <c r="G4" i="1"/>
  <c r="N3" i="1"/>
  <c r="I3" i="1"/>
  <c r="I2" i="1"/>
  <c r="I4" i="1" l="1"/>
  <c r="N4" i="1" s="1"/>
  <c r="I13" i="1"/>
  <c r="N13" i="1" s="1"/>
  <c r="N10" i="1" s="1"/>
  <c r="P10" i="1" s="1"/>
  <c r="N2" i="1"/>
  <c r="P2" i="1"/>
  <c r="N6" i="1"/>
  <c r="P6" i="1" s="1"/>
</calcChain>
</file>

<file path=xl/sharedStrings.xml><?xml version="1.0" encoding="utf-8"?>
<sst xmlns="http://schemas.openxmlformats.org/spreadsheetml/2006/main" count="24" uniqueCount="23">
  <si>
    <t>SaskPower I1K Transmission Project</t>
  </si>
  <si>
    <t>Manitoba - Minnesota Transmission Project (ACTUAL)</t>
  </si>
  <si>
    <t>West Fort McMurray Project (ACTUAL)</t>
  </si>
  <si>
    <t>NALCOR Lower Churchill Project (ACTUAL)</t>
  </si>
  <si>
    <t>Wataynikaneyap Transmission Project - Post Pandemic (ACTUAL - Includes 10% Loss in post-COVID Period)</t>
  </si>
  <si>
    <t>Comperable Projects Totals / Average (ACTUAL)</t>
  </si>
  <si>
    <t>East-West Tie Transmission Line Project (BUDGET)</t>
  </si>
  <si>
    <t>East-West Tie Transmission Line Project (ACTUAL)</t>
  </si>
  <si>
    <t>East-West Tie Transmission Line -  (MANHOURS CALCULATED AT MM RATES)</t>
  </si>
  <si>
    <r>
      <t xml:space="preserve">East-West Tie Transmission Line Project - (PRODUCTIVITY  </t>
    </r>
    <r>
      <rPr>
        <b/>
        <u/>
        <sz val="11"/>
        <color rgb="FF000000"/>
        <rFont val="Aptos Narrow"/>
        <family val="2"/>
        <scheme val="minor"/>
      </rPr>
      <t>LOSS</t>
    </r>
    <r>
      <rPr>
        <b/>
        <sz val="11"/>
        <color rgb="FF000000"/>
        <rFont val="Aptos Narrow"/>
        <family val="2"/>
        <scheme val="minor"/>
      </rPr>
      <t xml:space="preserve"> COMPARED TO MM RATES)</t>
    </r>
  </si>
  <si>
    <t>ASSEMBLY</t>
  </si>
  <si>
    <t>Manhours</t>
  </si>
  <si>
    <t>Weight</t>
  </si>
  <si>
    <t>Assembly (kg per manhour)</t>
  </si>
  <si>
    <t>ERECTION</t>
  </si>
  <si>
    <t>Weight (kg)</t>
  </si>
  <si>
    <t>Erection (kg per manhour)</t>
  </si>
  <si>
    <t>STRINGING</t>
  </si>
  <si>
    <t>Stringing Hours</t>
  </si>
  <si>
    <t>Line length (m)</t>
  </si>
  <si>
    <t>conductor length (m)</t>
  </si>
  <si>
    <t>Stringing (meters per manhour by conductor length)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</si>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</sst>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3" fillId="0" borderId="3" xfId="2" applyFont="1" applyBorder="1" applyAlignment="1">
      <alignment horizontal="center" vertical="center" wrapText="1"/>
    </xf>
    <xf numFmtId="164" fontId="12" fillId="0" borderId="0" xfId="2" applyNumberFormat="1" applyFont="1"/>
    <xf numFmtId="0" fontId="13" fillId="0" borderId="0" xfId="0" applyFont="1" applyAlignment="1">
      <alignment horizontal="right"/>
    </xf>
    <xf numFmtId="164" fontId="13" fillId="2" borderId="1" xfId="1" applyNumberFormat="1" applyFont="1" applyFill="1" applyBorder="1" applyAlignment="1">
      <alignment horizontal="center"/>
    </xf>
    <xf numFmtId="3" fontId="0" fillId="0" borderId="0" xfId="0" applyNumberFormat="1"/>
    <xf numFmtId="0" fontId="3" fillId="0" borderId="0" xfId="2" applyFont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7" fillId="0" borderId="4" xfId="3" applyFont="1" applyBorder="1"/>
    <xf numFmtId="3" fontId="8" fillId="0" borderId="5" xfId="2" applyNumberFormat="1" applyFont="1" applyBorder="1" applyAlignment="1">
      <alignment horizontal="center"/>
    </xf>
    <xf numFmtId="3" fontId="8" fillId="0" borderId="6" xfId="2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/>
    </xf>
    <xf numFmtId="0" fontId="7" fillId="0" borderId="8" xfId="3" applyFont="1" applyBorder="1"/>
    <xf numFmtId="3" fontId="8" fillId="0" borderId="9" xfId="2" applyNumberFormat="1" applyFont="1" applyBorder="1" applyAlignment="1">
      <alignment horizontal="center"/>
    </xf>
    <xf numFmtId="3" fontId="8" fillId="0" borderId="10" xfId="2" applyNumberFormat="1" applyFont="1" applyBorder="1" applyAlignment="1">
      <alignment horizontal="center"/>
    </xf>
    <xf numFmtId="0" fontId="8" fillId="0" borderId="12" xfId="2" applyFont="1" applyBorder="1" applyAlignment="1">
      <alignment vertical="center" wrapText="1"/>
    </xf>
    <xf numFmtId="4" fontId="3" fillId="0" borderId="13" xfId="2" applyNumberFormat="1" applyFont="1" applyBorder="1" applyAlignment="1">
      <alignment horizontal="center"/>
    </xf>
    <xf numFmtId="4" fontId="3" fillId="0" borderId="14" xfId="2" applyNumberFormat="1" applyFont="1" applyBorder="1" applyAlignment="1">
      <alignment horizontal="center"/>
    </xf>
    <xf numFmtId="4" fontId="11" fillId="0" borderId="14" xfId="2" applyNumberFormat="1" applyFont="1" applyBorder="1" applyAlignment="1">
      <alignment horizontal="center"/>
    </xf>
    <xf numFmtId="4" fontId="11" fillId="0" borderId="13" xfId="2" applyNumberFormat="1" applyFont="1" applyBorder="1" applyAlignment="1">
      <alignment horizontal="center"/>
    </xf>
    <xf numFmtId="0" fontId="8" fillId="0" borderId="0" xfId="2" applyFont="1"/>
    <xf numFmtId="0" fontId="2" fillId="0" borderId="0" xfId="2"/>
    <xf numFmtId="0" fontId="7" fillId="0" borderId="15" xfId="3" applyFont="1" applyBorder="1"/>
    <xf numFmtId="3" fontId="8" fillId="0" borderId="16" xfId="2" applyNumberFormat="1" applyFont="1" applyBorder="1" applyAlignment="1">
      <alignment horizontal="center"/>
    </xf>
    <xf numFmtId="3" fontId="8" fillId="0" borderId="17" xfId="2" applyNumberFormat="1" applyFont="1" applyBorder="1" applyAlignment="1">
      <alignment horizontal="center"/>
    </xf>
    <xf numFmtId="0" fontId="7" fillId="0" borderId="18" xfId="3" applyFont="1" applyBorder="1"/>
    <xf numFmtId="3" fontId="8" fillId="0" borderId="19" xfId="2" applyNumberFormat="1" applyFont="1" applyBorder="1" applyAlignment="1">
      <alignment horizontal="center"/>
    </xf>
    <xf numFmtId="0" fontId="8" fillId="0" borderId="20" xfId="2" applyFont="1" applyBorder="1" applyAlignment="1">
      <alignment vertical="center" wrapText="1"/>
    </xf>
    <xf numFmtId="0" fontId="7" fillId="0" borderId="5" xfId="3" applyFont="1" applyBorder="1"/>
    <xf numFmtId="0" fontId="7" fillId="0" borderId="9" xfId="3" applyFont="1" applyBorder="1"/>
    <xf numFmtId="0" fontId="7" fillId="0" borderId="13" xfId="3" applyFont="1" applyBorder="1"/>
    <xf numFmtId="0" fontId="3" fillId="3" borderId="1" xfId="2" applyFont="1" applyFill="1" applyBorder="1" applyAlignment="1">
      <alignment horizontal="center" vertical="center" wrapText="1"/>
    </xf>
    <xf numFmtId="3" fontId="8" fillId="3" borderId="4" xfId="2" applyNumberFormat="1" applyFont="1" applyFill="1" applyBorder="1" applyAlignment="1">
      <alignment horizontal="center"/>
    </xf>
    <xf numFmtId="3" fontId="8" fillId="3" borderId="8" xfId="2" applyNumberFormat="1" applyFont="1" applyFill="1" applyBorder="1" applyAlignment="1">
      <alignment horizontal="center"/>
    </xf>
    <xf numFmtId="4" fontId="3" fillId="3" borderId="12" xfId="2" applyNumberFormat="1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3" fontId="8" fillId="3" borderId="9" xfId="2" applyNumberFormat="1" applyFont="1" applyFill="1" applyBorder="1" applyAlignment="1">
      <alignment horizontal="center"/>
    </xf>
    <xf numFmtId="4" fontId="3" fillId="3" borderId="13" xfId="2" applyNumberFormat="1" applyFont="1" applyFill="1" applyBorder="1" applyAlignment="1">
      <alignment horizontal="center"/>
    </xf>
    <xf numFmtId="0" fontId="6" fillId="0" borderId="3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164" fontId="10" fillId="2" borderId="7" xfId="1" applyNumberFormat="1" applyFont="1" applyFill="1" applyBorder="1" applyAlignment="1">
      <alignment horizontal="center" vertical="center"/>
    </xf>
    <xf numFmtId="164" fontId="10" fillId="2" borderId="1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5 2 2" xfId="3" xr:uid="{D4F33CCD-2808-423F-A694-13844FF17104}"/>
    <cellStyle name="Normal 6" xfId="2" xr:uid="{01B06ADB-DFCB-414D-851D-5857E34E316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3D78-AA83-46F2-9DE4-143D312C5559}">
  <dimension ref="B1:P17"/>
  <sheetViews>
    <sheetView tabSelected="1" zoomScale="85" zoomScaleNormal="85" workbookViewId="0">
      <selection activeCell="P10" sqref="P10:P13"/>
    </sheetView>
  </sheetViews>
  <sheetFormatPr defaultRowHeight="15"/>
  <cols>
    <col min="2" max="2" width="11.5703125" customWidth="1"/>
    <col min="3" max="3" width="48.140625" customWidth="1"/>
    <col min="4" max="9" width="20.7109375" customWidth="1"/>
    <col min="10" max="10" width="3.42578125" customWidth="1"/>
    <col min="11" max="12" width="20.7109375" customWidth="1"/>
    <col min="13" max="13" width="3.5703125" customWidth="1"/>
    <col min="14" max="14" width="20.7109375" customWidth="1"/>
    <col min="15" max="15" width="3.5703125" customWidth="1"/>
    <col min="16" max="16" width="23.5703125" customWidth="1"/>
  </cols>
  <sheetData>
    <row r="1" spans="2:16" s="1" customFormat="1" ht="90.75" thickBot="1">
      <c r="C1" s="7"/>
      <c r="D1" s="33" t="s">
        <v>0</v>
      </c>
      <c r="E1" s="8" t="s">
        <v>1</v>
      </c>
      <c r="F1" s="9" t="s">
        <v>2</v>
      </c>
      <c r="G1" s="9" t="s">
        <v>3</v>
      </c>
      <c r="H1" s="2" t="s">
        <v>4</v>
      </c>
      <c r="I1" s="9" t="s">
        <v>5</v>
      </c>
      <c r="K1" s="2" t="s">
        <v>6</v>
      </c>
      <c r="L1" s="2" t="s">
        <v>7</v>
      </c>
      <c r="N1" s="2" t="s">
        <v>8</v>
      </c>
      <c r="P1" s="2" t="s">
        <v>9</v>
      </c>
    </row>
    <row r="2" spans="2:16">
      <c r="B2" s="40" t="s">
        <v>10</v>
      </c>
      <c r="C2" s="10" t="s">
        <v>11</v>
      </c>
      <c r="D2" s="34">
        <v>122002.73</v>
      </c>
      <c r="E2" s="11">
        <v>130927.49</v>
      </c>
      <c r="F2" s="12">
        <v>395552.12</v>
      </c>
      <c r="G2" s="12">
        <v>195094</v>
      </c>
      <c r="H2" s="12">
        <v>64401.818181818177</v>
      </c>
      <c r="I2" s="12">
        <f>SUM(D2:H2)</f>
        <v>907978.1581818182</v>
      </c>
      <c r="K2" s="11">
        <v>473256</v>
      </c>
      <c r="L2" s="11">
        <v>639591</v>
      </c>
      <c r="N2" s="13">
        <f>+(N3/N4)</f>
        <v>373112.4262700472</v>
      </c>
      <c r="P2" s="43">
        <f>+(L2-N2)/L2</f>
        <v>0.41663902983305395</v>
      </c>
    </row>
    <row r="3" spans="2:16">
      <c r="B3" s="41"/>
      <c r="C3" s="14" t="s">
        <v>12</v>
      </c>
      <c r="D3" s="35">
        <v>4789006.2100000009</v>
      </c>
      <c r="E3" s="15">
        <v>4083893</v>
      </c>
      <c r="F3" s="16">
        <v>22151443.900000006</v>
      </c>
      <c r="G3" s="16">
        <v>11886401</v>
      </c>
      <c r="H3" s="16">
        <v>2943894</v>
      </c>
      <c r="I3" s="16">
        <f>SUM(D3:H3)</f>
        <v>45854638.110000007</v>
      </c>
      <c r="K3" s="15">
        <v>18016821</v>
      </c>
      <c r="L3" s="15">
        <v>18842893</v>
      </c>
      <c r="N3" s="15">
        <f>+(L3)</f>
        <v>18842893</v>
      </c>
      <c r="P3" s="44"/>
    </row>
    <row r="4" spans="2:16" ht="15.75" thickBot="1">
      <c r="B4" s="42"/>
      <c r="C4" s="17" t="s">
        <v>13</v>
      </c>
      <c r="D4" s="36">
        <v>39.2532708899219</v>
      </c>
      <c r="E4" s="18">
        <v>31.192020865900659</v>
      </c>
      <c r="F4" s="19">
        <v>56.00132771377892</v>
      </c>
      <c r="G4" s="19">
        <f>+(G3/G2)</f>
        <v>60.926532850830881</v>
      </c>
      <c r="H4" s="19">
        <f>+(H3/H2)</f>
        <v>45.711349199627342</v>
      </c>
      <c r="I4" s="20">
        <f>+(I3/I2)</f>
        <v>50.501917581169216</v>
      </c>
      <c r="K4" s="18">
        <f>+(K3/K2)</f>
        <v>38.069926213296817</v>
      </c>
      <c r="L4" s="19">
        <f>+(L3/L2)</f>
        <v>29.460847635442025</v>
      </c>
      <c r="N4" s="21">
        <f>+(I4)</f>
        <v>50.501917581169216</v>
      </c>
      <c r="P4" s="45"/>
    </row>
    <row r="5" spans="2:16" ht="15.75" thickBot="1">
      <c r="C5" s="22"/>
      <c r="D5" s="23"/>
      <c r="E5" s="23"/>
      <c r="F5" s="23"/>
      <c r="G5" s="23"/>
      <c r="H5" s="23"/>
      <c r="I5" s="23"/>
      <c r="K5" s="23"/>
      <c r="L5" s="23"/>
      <c r="N5" s="23"/>
      <c r="P5" s="3"/>
    </row>
    <row r="6" spans="2:16" ht="15" customHeight="1">
      <c r="B6" s="40" t="s">
        <v>14</v>
      </c>
      <c r="C6" s="24" t="s">
        <v>11</v>
      </c>
      <c r="D6" s="37">
        <v>66128.749999999985</v>
      </c>
      <c r="E6" s="11">
        <v>40346</v>
      </c>
      <c r="F6" s="12">
        <v>108203.51000000001</v>
      </c>
      <c r="G6" s="11">
        <v>87424</v>
      </c>
      <c r="H6" s="25">
        <v>28966.363636363632</v>
      </c>
      <c r="I6" s="26">
        <f t="shared" ref="I6:I7" si="0">SUM(D6:H6)</f>
        <v>331068.62363636366</v>
      </c>
      <c r="K6" s="11">
        <v>120181</v>
      </c>
      <c r="L6" s="11">
        <v>285221</v>
      </c>
      <c r="N6" s="13">
        <f>+(N7/N8)</f>
        <v>135900.07978626894</v>
      </c>
      <c r="P6" s="43">
        <f>+(L6-N6)/L6</f>
        <v>0.52352709026940891</v>
      </c>
    </row>
    <row r="7" spans="2:16" ht="15" customHeight="1">
      <c r="B7" s="41"/>
      <c r="C7" s="27" t="s">
        <v>15</v>
      </c>
      <c r="D7" s="38">
        <v>4789006.2100000009</v>
      </c>
      <c r="E7" s="15">
        <v>4083892.7381787202</v>
      </c>
      <c r="F7" s="15">
        <v>22151443.900000006</v>
      </c>
      <c r="G7" s="15">
        <v>11886401</v>
      </c>
      <c r="H7" s="28">
        <v>2992766</v>
      </c>
      <c r="I7" s="15">
        <f t="shared" si="0"/>
        <v>45903509.848178729</v>
      </c>
      <c r="K7" s="15">
        <v>18016821</v>
      </c>
      <c r="L7" s="15">
        <v>18842893</v>
      </c>
      <c r="N7" s="15">
        <f>+(L7)</f>
        <v>18842893</v>
      </c>
      <c r="P7" s="44"/>
    </row>
    <row r="8" spans="2:16" ht="15.75" customHeight="1" thickBot="1">
      <c r="B8" s="42"/>
      <c r="C8" s="29" t="s">
        <v>16</v>
      </c>
      <c r="D8" s="39">
        <v>72.419427404873105</v>
      </c>
      <c r="E8" s="18">
        <v>101.22175031424975</v>
      </c>
      <c r="F8" s="19">
        <v>204.72019715441766</v>
      </c>
      <c r="G8" s="19">
        <f>+(G7/G6)</f>
        <v>135.96267615300147</v>
      </c>
      <c r="H8" s="19">
        <f>+(H7/H6)</f>
        <v>103.318664281455</v>
      </c>
      <c r="I8" s="21">
        <f>+(I7/I6)</f>
        <v>138.6525528876389</v>
      </c>
      <c r="K8" s="18">
        <f>+(K7/K6)</f>
        <v>149.91405463426</v>
      </c>
      <c r="L8" s="18">
        <f>+(L7/L6)</f>
        <v>66.064185315947981</v>
      </c>
      <c r="N8" s="21">
        <f>+(I8)</f>
        <v>138.6525528876389</v>
      </c>
      <c r="P8" s="45"/>
    </row>
    <row r="9" spans="2:16" ht="15.75" thickBot="1">
      <c r="C9" s="23"/>
      <c r="D9" s="23"/>
      <c r="E9" s="23"/>
      <c r="F9" s="23"/>
      <c r="G9" s="23"/>
      <c r="H9" s="23"/>
      <c r="I9" s="23"/>
      <c r="K9" s="23"/>
      <c r="L9" s="23"/>
      <c r="N9" s="23"/>
      <c r="P9" s="3"/>
    </row>
    <row r="10" spans="2:16" ht="15" customHeight="1">
      <c r="B10" s="40" t="s">
        <v>17</v>
      </c>
      <c r="C10" s="30" t="s">
        <v>18</v>
      </c>
      <c r="D10" s="37">
        <v>144456.70000000001</v>
      </c>
      <c r="E10" s="11">
        <v>99366</v>
      </c>
      <c r="F10" s="12">
        <v>316794.2</v>
      </c>
      <c r="G10" s="11">
        <v>238254.75</v>
      </c>
      <c r="H10" s="11">
        <v>94542.727272727265</v>
      </c>
      <c r="I10" s="11">
        <f t="shared" ref="I10:I12" si="1">SUM(D10:H10)</f>
        <v>893414.37727272732</v>
      </c>
      <c r="K10" s="11">
        <v>345062</v>
      </c>
      <c r="L10" s="11">
        <v>310984</v>
      </c>
      <c r="N10" s="13">
        <f>+(N12/N13)</f>
        <v>204161.90976366893</v>
      </c>
      <c r="P10" s="43">
        <f>+(L10-N10)/L10</f>
        <v>0.34349706170198813</v>
      </c>
    </row>
    <row r="11" spans="2:16" ht="15" customHeight="1">
      <c r="B11" s="41"/>
      <c r="C11" s="31" t="s">
        <v>19</v>
      </c>
      <c r="D11" s="38">
        <v>267050</v>
      </c>
      <c r="E11" s="15">
        <v>120430.42300000002</v>
      </c>
      <c r="F11" s="15">
        <v>508581.80599999998</v>
      </c>
      <c r="G11" s="15">
        <v>491500</v>
      </c>
      <c r="H11" s="15">
        <v>470140.5</v>
      </c>
      <c r="I11" s="15">
        <f t="shared" si="1"/>
        <v>1857702.7290000001</v>
      </c>
      <c r="K11" s="15">
        <v>445403</v>
      </c>
      <c r="L11" s="15">
        <v>445403</v>
      </c>
      <c r="N11" s="15">
        <f>+(L11)</f>
        <v>445403</v>
      </c>
      <c r="P11" s="44"/>
    </row>
    <row r="12" spans="2:16" ht="15" customHeight="1">
      <c r="B12" s="41"/>
      <c r="C12" s="31" t="s">
        <v>20</v>
      </c>
      <c r="D12" s="38">
        <v>1335250</v>
      </c>
      <c r="E12" s="15">
        <v>1324734.6530000002</v>
      </c>
      <c r="F12" s="15">
        <v>7120145.284</v>
      </c>
      <c r="G12" s="15">
        <v>3932000</v>
      </c>
      <c r="H12" s="15">
        <v>1880562</v>
      </c>
      <c r="I12" s="15">
        <f t="shared" si="1"/>
        <v>15592691.936999999</v>
      </c>
      <c r="K12" s="15">
        <v>3563222</v>
      </c>
      <c r="L12" s="15">
        <v>3563222</v>
      </c>
      <c r="N12" s="15">
        <f>+(L12)</f>
        <v>3563222</v>
      </c>
      <c r="P12" s="44"/>
    </row>
    <row r="13" spans="2:16" ht="15.75" customHeight="1" thickBot="1">
      <c r="B13" s="42"/>
      <c r="C13" s="32" t="s">
        <v>21</v>
      </c>
      <c r="D13" s="39">
        <v>9.2432542069699775</v>
      </c>
      <c r="E13" s="18">
        <v>13.331870589537671</v>
      </c>
      <c r="F13" s="19">
        <v>22.475617558654797</v>
      </c>
      <c r="G13" s="18">
        <v>16.503343584965254</v>
      </c>
      <c r="H13" s="18">
        <f>+(H12/H10)</f>
        <v>19.891133398078793</v>
      </c>
      <c r="I13" s="21">
        <f>+(I12/I10)</f>
        <v>17.452922556047149</v>
      </c>
      <c r="K13" s="18">
        <f>+(K12/K10)</f>
        <v>10.326323964968614</v>
      </c>
      <c r="L13" s="18">
        <f>+(L12/L10)</f>
        <v>11.457894939932601</v>
      </c>
      <c r="N13" s="21">
        <f>+(I13)</f>
        <v>17.452922556047149</v>
      </c>
      <c r="P13" s="45"/>
    </row>
    <row r="14" spans="2:16" ht="15.75" thickBot="1"/>
    <row r="15" spans="2:16" ht="19.5" thickBot="1">
      <c r="N15" s="4" t="s">
        <v>22</v>
      </c>
      <c r="P15" s="5">
        <f>+((L2+L6+L10)-(N2+N6+N10))/(L2+L6+L10)</f>
        <v>0.42290279640006517</v>
      </c>
    </row>
    <row r="16" spans="2:16">
      <c r="L16" s="6"/>
      <c r="N16" s="6"/>
    </row>
    <row r="17" spans="14:14">
      <c r="N17" s="6"/>
    </row>
  </sheetData>
  <mergeCells count="6">
    <mergeCell ref="B2:B4"/>
    <mergeCell ref="P2:P4"/>
    <mergeCell ref="B6:B8"/>
    <mergeCell ref="B10:B13"/>
    <mergeCell ref="P6:P8"/>
    <mergeCell ref="P10:P1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B1C56-A319-42C4-BCE4-457E6591D54F}"/>
</file>

<file path=customXml/itemProps2.xml><?xml version="1.0" encoding="utf-8"?>
<ds:datastoreItem xmlns:ds="http://schemas.openxmlformats.org/officeDocument/2006/customXml" ds:itemID="{10568EEB-556D-482A-980E-DCC3970BE688}"/>
</file>

<file path=customXml/itemProps3.xml><?xml version="1.0" encoding="utf-8"?>
<ds:datastoreItem xmlns:ds="http://schemas.openxmlformats.org/officeDocument/2006/customXml" ds:itemID="{22A044E1-8054-4118-A6D1-E3E794A03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rthackray@mccarthy.ca</cp:lastModifiedBy>
  <cp:revision/>
  <dcterms:created xsi:type="dcterms:W3CDTF">2024-01-17T18:49:43Z</dcterms:created>
  <dcterms:modified xsi:type="dcterms:W3CDTF">2024-01-28T17:28:15Z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