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EB\Rates\2023 Rate Application\Models\1595\VRZ\VRZ 1595 issue\To OEB\"/>
    </mc:Choice>
  </mc:AlternateContent>
  <xr:revisionPtr revIDLastSave="0" documentId="13_ncr:1_{A376D841-7303-4490-BEC5-87FB6F52DC11}" xr6:coauthVersionLast="47" xr6:coauthVersionMax="47" xr10:uidLastSave="{00000000-0000-0000-0000-000000000000}"/>
  <bookViews>
    <workbookView xWindow="-120" yWindow="-120" windowWidth="29040" windowHeight="15840" activeTab="2" xr2:uid="{4E15EBCD-F066-4C94-AA37-AC7BBE3B41B9}"/>
  </bookViews>
  <sheets>
    <sheet name="2021" sheetId="1" r:id="rId1"/>
    <sheet name="2018-2020" sheetId="2" r:id="rId2"/>
    <sheet name="Combin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3" l="1"/>
  <c r="Q6" i="3"/>
  <c r="Q5" i="3"/>
  <c r="Q4" i="3"/>
  <c r="M21" i="3"/>
  <c r="M20" i="3"/>
  <c r="M10" i="3"/>
  <c r="M7" i="3"/>
  <c r="L22" i="3" l="1"/>
  <c r="L23" i="3"/>
  <c r="M23" i="3" s="1"/>
  <c r="Q29" i="3"/>
  <c r="Q28" i="3"/>
  <c r="Q19" i="3"/>
  <c r="Q18" i="3"/>
  <c r="Q17" i="3"/>
  <c r="Q16" i="3"/>
  <c r="Q15" i="3"/>
  <c r="Q14" i="3"/>
  <c r="Q13" i="3"/>
  <c r="Q12" i="3"/>
  <c r="Q11" i="3"/>
  <c r="Q10" i="3"/>
  <c r="Q9" i="3"/>
  <c r="Q8" i="3"/>
  <c r="M27" i="3"/>
  <c r="M26" i="3"/>
  <c r="M25" i="3"/>
  <c r="M24" i="3"/>
  <c r="M22" i="3"/>
  <c r="M28" i="3" l="1"/>
  <c r="L28" i="3"/>
  <c r="M29" i="3" s="1"/>
  <c r="P28" i="3" l="1"/>
  <c r="H21" i="2" l="1"/>
  <c r="G21" i="2"/>
  <c r="F21" i="2"/>
  <c r="E21" i="2"/>
  <c r="D21" i="2"/>
  <c r="C21" i="2"/>
  <c r="O4" i="3" l="1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K7" i="3"/>
  <c r="K10" i="3"/>
  <c r="K24" i="3"/>
  <c r="K27" i="3"/>
  <c r="K26" i="3"/>
  <c r="K25" i="3"/>
  <c r="K23" i="3"/>
  <c r="K22" i="3"/>
  <c r="K21" i="3"/>
  <c r="K20" i="3"/>
  <c r="I28" i="3"/>
  <c r="H28" i="3"/>
  <c r="G28" i="3"/>
  <c r="F28" i="3"/>
  <c r="E28" i="3"/>
  <c r="D28" i="3"/>
  <c r="C28" i="3"/>
  <c r="K28" i="3" l="1"/>
  <c r="O28" i="3"/>
  <c r="E15" i="1" l="1"/>
  <c r="D15" i="1"/>
  <c r="C15" i="1"/>
  <c r="F15" i="1" l="1"/>
</calcChain>
</file>

<file path=xl/sharedStrings.xml><?xml version="1.0" encoding="utf-8"?>
<sst xmlns="http://schemas.openxmlformats.org/spreadsheetml/2006/main" count="89" uniqueCount="42">
  <si>
    <t># of Class A/B Transition Customers</t>
  </si>
  <si>
    <t>Customer</t>
  </si>
  <si>
    <t>Total Metered Consumption (kWh) for Transition Customers During the Period When They Were Class B Customers</t>
  </si>
  <si>
    <t>Metered Consumption (kWh) for Transition Customers During the Period When They Were Class B Customers in 2021</t>
  </si>
  <si>
    <t>Metered Consumption (kWh) for Transition Customers During the Period When They Were Class B Customers in 2020</t>
  </si>
  <si>
    <t>Metered Consumption (kWh) for Transition Customers During the Period When They Were Class B Customers in 2019</t>
  </si>
  <si>
    <t>Metered Consumption (kWh) for Transition Customers During the Period When They Were Class B Customers in 2018</t>
  </si>
  <si>
    <t>% of kWh</t>
  </si>
  <si>
    <t>Customer Specific GA Allocation for the Period When They Were Class B customers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</si>
  <si>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</si>
  <si>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</si>
  <si>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</si>
  <si>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</si>
  <si>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</si>
  <si>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</si>
  <si>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</si>
  <si>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</si>
  <si>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</si>
  <si>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</si>
  <si>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</si>
  <si>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</si>
  <si>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</si>
  <si>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</si>
  <si>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</si>
  <si>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</si>
  <si>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</si>
  <si>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</si>
  <si>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</si>
  <si>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</si>
  <si>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</si>
  <si>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</si>
  <si>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</si>
  <si>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</si>
  <si>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Total</t>
  </si>
  <si>
    <t>Allocation of GA Balances to Class A/B Transition Customers</t>
  </si>
  <si>
    <t>2022 Rate App -already settled</t>
  </si>
  <si>
    <t>2023 Stand Alone</t>
  </si>
  <si>
    <t>Difference</t>
  </si>
  <si>
    <t>þ</t>
  </si>
  <si>
    <t>1 - w $220,827</t>
  </si>
  <si>
    <t>2022 Rate App should have been w $220,827</t>
  </si>
  <si>
    <t>2023 Stand Alone w $220,827 Principal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</si>
</sst>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[Red]\(#,##0\)"/>
    <numFmt numFmtId="165" formatCode="_-&quot;$&quot;* #,##0_-;\-&quot;$&quot;* #,##0_-;_-&quot;$&quot;* &quot;-&quot;??_-;_-@_-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0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0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0" fontId="0" fillId="0" borderId="5" xfId="0" applyNumberFormat="1" applyBorder="1"/>
    <xf numFmtId="165" fontId="0" fillId="0" borderId="6" xfId="0" applyNumberFormat="1" applyBorder="1"/>
    <xf numFmtId="0" fontId="0" fillId="0" borderId="6" xfId="0" applyBorder="1"/>
    <xf numFmtId="164" fontId="0" fillId="0" borderId="6" xfId="0" applyNumberFormat="1" applyBorder="1"/>
    <xf numFmtId="10" fontId="0" fillId="0" borderId="6" xfId="0" applyNumberFormat="1" applyBorder="1"/>
    <xf numFmtId="0" fontId="3" fillId="0" borderId="6" xfId="0" applyFont="1" applyBorder="1" applyAlignment="1">
      <alignment wrapText="1"/>
    </xf>
    <xf numFmtId="9" fontId="0" fillId="0" borderId="6" xfId="2" applyFont="1" applyBorder="1"/>
    <xf numFmtId="166" fontId="0" fillId="0" borderId="6" xfId="1" applyNumberFormat="1" applyFont="1" applyBorder="1"/>
    <xf numFmtId="166" fontId="1" fillId="0" borderId="6" xfId="1" applyNumberFormat="1" applyFont="1" applyBorder="1"/>
    <xf numFmtId="166" fontId="0" fillId="0" borderId="0" xfId="1" applyNumberFormat="1" applyFont="1"/>
    <xf numFmtId="166" fontId="1" fillId="0" borderId="6" xfId="1" applyNumberFormat="1" applyFont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0" fontId="3" fillId="0" borderId="6" xfId="0" applyFont="1" applyBorder="1"/>
    <xf numFmtId="166" fontId="4" fillId="0" borderId="6" xfId="1" applyNumberFormat="1" applyFont="1" applyBorder="1" applyAlignment="1">
      <alignment vertical="center" wrapText="1"/>
    </xf>
    <xf numFmtId="0" fontId="2" fillId="0" borderId="6" xfId="0" applyFont="1" applyBorder="1"/>
    <xf numFmtId="166" fontId="2" fillId="0" borderId="6" xfId="1" applyNumberFormat="1" applyFont="1" applyBorder="1"/>
    <xf numFmtId="9" fontId="2" fillId="0" borderId="6" xfId="2" applyFont="1" applyBorder="1"/>
    <xf numFmtId="165" fontId="2" fillId="0" borderId="6" xfId="0" applyNumberFormat="1" applyFont="1" applyBorder="1"/>
    <xf numFmtId="164" fontId="2" fillId="0" borderId="6" xfId="0" applyNumberFormat="1" applyFont="1" applyBorder="1"/>
    <xf numFmtId="10" fontId="2" fillId="0" borderId="6" xfId="0" applyNumberFormat="1" applyFont="1" applyBorder="1"/>
    <xf numFmtId="166" fontId="4" fillId="0" borderId="6" xfId="1" applyNumberFormat="1" applyFont="1" applyBorder="1" applyAlignment="1">
      <alignment wrapText="1"/>
    </xf>
    <xf numFmtId="166" fontId="4" fillId="0" borderId="6" xfId="1" applyNumberFormat="1" applyFont="1" applyBorder="1"/>
    <xf numFmtId="10" fontId="1" fillId="0" borderId="6" xfId="2" applyNumberFormat="1" applyFont="1" applyBorder="1"/>
    <xf numFmtId="10" fontId="4" fillId="0" borderId="6" xfId="2" applyNumberFormat="1" applyFont="1" applyBorder="1" applyAlignment="1">
      <alignment wrapText="1"/>
    </xf>
    <xf numFmtId="166" fontId="1" fillId="0" borderId="6" xfId="1" applyNumberFormat="1" applyFont="1" applyBorder="1" applyAlignment="1">
      <alignment horizontal="center" wrapText="1"/>
    </xf>
    <xf numFmtId="10" fontId="4" fillId="0" borderId="6" xfId="2" applyNumberFormat="1" applyFont="1" applyBorder="1"/>
    <xf numFmtId="166" fontId="0" fillId="0" borderId="0" xfId="0" applyNumberFormat="1"/>
    <xf numFmtId="0" fontId="2" fillId="0" borderId="6" xfId="0" applyFont="1" applyFill="1" applyBorder="1"/>
    <xf numFmtId="166" fontId="2" fillId="0" borderId="6" xfId="0" applyNumberFormat="1" applyFont="1" applyBorder="1"/>
    <xf numFmtId="10" fontId="2" fillId="0" borderId="6" xfId="2" applyNumberFormat="1" applyFont="1" applyBorder="1"/>
    <xf numFmtId="166" fontId="2" fillId="0" borderId="0" xfId="1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6" fontId="7" fillId="0" borderId="0" xfId="1" applyNumberFormat="1" applyFont="1"/>
    <xf numFmtId="0" fontId="3" fillId="0" borderId="0" xfId="0" applyFont="1" applyFill="1" applyBorder="1" applyAlignment="1">
      <alignment horizontal="center" vertical="center" wrapText="1"/>
    </xf>
    <xf numFmtId="166" fontId="2" fillId="0" borderId="6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332C-32F9-4775-A2CE-FDAC2F3950E0}">
  <dimension ref="A3:F15"/>
  <sheetViews>
    <sheetView workbookViewId="0">
      <selection activeCell="D18" sqref="D18"/>
    </sheetView>
  </sheetViews>
  <sheetFormatPr defaultRowHeight="15" x14ac:dyDescent="0.25"/>
  <cols>
    <col min="1" max="1" width="12" bestFit="1" customWidth="1"/>
    <col min="3" max="3" width="22" bestFit="1" customWidth="1"/>
    <col min="4" max="4" width="21.140625" bestFit="1" customWidth="1"/>
    <col min="5" max="5" width="8.140625" bestFit="1" customWidth="1"/>
    <col min="6" max="6" width="16.42578125" bestFit="1" customWidth="1"/>
  </cols>
  <sheetData>
    <row r="3" spans="1:6" ht="90" x14ac:dyDescent="0.25">
      <c r="A3" s="1" t="s">
        <v>0</v>
      </c>
      <c r="B3" s="1"/>
      <c r="C3" s="2">
        <v>10</v>
      </c>
      <c r="D3" s="3"/>
    </row>
    <row r="4" spans="1:6" ht="76.5" customHeight="1" x14ac:dyDescent="0.25">
      <c r="A4" s="4" t="s">
        <v>1</v>
      </c>
      <c r="B4" s="4"/>
      <c r="C4" s="5" t="s">
        <v>2</v>
      </c>
      <c r="D4" s="5" t="s">
        <v>3</v>
      </c>
      <c r="E4" s="6" t="s">
        <v>7</v>
      </c>
      <c r="F4" s="23" t="s">
        <v>8</v>
      </c>
    </row>
    <row r="5" spans="1:6" x14ac:dyDescent="0.25">
      <c r="A5" s="7" t="s">
        <v>9</v>
      </c>
      <c r="B5" s="7"/>
      <c r="C5" s="8">
        <v>1625018.76</v>
      </c>
      <c r="D5" s="8">
        <v>1625018.76</v>
      </c>
      <c r="E5" s="9">
        <v>9.6361915664271922E-2</v>
      </c>
      <c r="F5" s="19">
        <v>-3840.0499825116131</v>
      </c>
    </row>
    <row r="6" spans="1:6" x14ac:dyDescent="0.25">
      <c r="A6" s="7" t="s">
        <v>10</v>
      </c>
      <c r="B6" s="7"/>
      <c r="C6" s="8">
        <v>802254.14999999991</v>
      </c>
      <c r="D6" s="8">
        <v>802254.14999999991</v>
      </c>
      <c r="E6" s="9">
        <v>4.757283340138925E-2</v>
      </c>
      <c r="F6" s="19">
        <v>-1895.7910582382251</v>
      </c>
    </row>
    <row r="7" spans="1:6" x14ac:dyDescent="0.25">
      <c r="A7" s="10" t="s">
        <v>11</v>
      </c>
      <c r="B7" s="10"/>
      <c r="C7" s="8">
        <v>812410.0199999999</v>
      </c>
      <c r="D7" s="11">
        <v>812410.0199999999</v>
      </c>
      <c r="E7" s="12">
        <v>4.8175065887885171E-2</v>
      </c>
      <c r="F7" s="19">
        <v>-1919.7901955871937</v>
      </c>
    </row>
    <row r="8" spans="1:6" x14ac:dyDescent="0.25">
      <c r="A8" s="13" t="s">
        <v>12</v>
      </c>
      <c r="B8" s="13"/>
      <c r="C8" s="8">
        <v>3548821.2</v>
      </c>
      <c r="D8" s="14">
        <v>3548821.2</v>
      </c>
      <c r="E8" s="15">
        <v>0.21044139157013811</v>
      </c>
      <c r="F8" s="19">
        <v>-8386.1498232776357</v>
      </c>
    </row>
    <row r="9" spans="1:6" x14ac:dyDescent="0.25">
      <c r="A9" s="16" t="s">
        <v>13</v>
      </c>
      <c r="B9" s="16"/>
      <c r="C9" s="8">
        <v>626915.16</v>
      </c>
      <c r="D9" s="17">
        <v>626915.16</v>
      </c>
      <c r="E9" s="18">
        <v>3.7175414378953719E-2</v>
      </c>
      <c r="F9" s="19">
        <v>-1481.450927492225</v>
      </c>
    </row>
    <row r="10" spans="1:6" x14ac:dyDescent="0.25">
      <c r="A10" s="10" t="s">
        <v>14</v>
      </c>
      <c r="B10" s="10"/>
      <c r="C10" s="8">
        <v>3213402.3</v>
      </c>
      <c r="D10" s="11">
        <v>3213402.3</v>
      </c>
      <c r="E10" s="12">
        <v>0.19055140103611937</v>
      </c>
      <c r="F10" s="19">
        <v>-7593.527994666214</v>
      </c>
    </row>
    <row r="11" spans="1:6" x14ac:dyDescent="0.25">
      <c r="A11" s="13" t="s">
        <v>15</v>
      </c>
      <c r="B11" s="13"/>
      <c r="C11" s="8">
        <v>2340688.2000000002</v>
      </c>
      <c r="D11" s="14">
        <v>2340688.2000000002</v>
      </c>
      <c r="E11" s="15">
        <v>0.1388003661722382</v>
      </c>
      <c r="F11" s="19">
        <v>-5531.2344095493027</v>
      </c>
    </row>
    <row r="12" spans="1:6" x14ac:dyDescent="0.25">
      <c r="A12" s="10" t="s">
        <v>16</v>
      </c>
      <c r="B12" s="10"/>
      <c r="C12" s="8">
        <v>1676230.56</v>
      </c>
      <c r="D12" s="11">
        <v>1676230.56</v>
      </c>
      <c r="E12" s="12">
        <v>9.9398721930198081E-2</v>
      </c>
      <c r="F12" s="19">
        <v>-3961.0675833757336</v>
      </c>
    </row>
    <row r="13" spans="1:6" x14ac:dyDescent="0.25">
      <c r="A13" s="10" t="s">
        <v>17</v>
      </c>
      <c r="B13" s="10"/>
      <c r="C13" s="8">
        <v>1535265</v>
      </c>
      <c r="D13" s="11">
        <v>1535265</v>
      </c>
      <c r="E13" s="12">
        <v>9.1039611414891253E-2</v>
      </c>
      <c r="F13" s="19">
        <v>-3627.9546313672658</v>
      </c>
    </row>
    <row r="14" spans="1:6" x14ac:dyDescent="0.25">
      <c r="A14" s="20" t="s">
        <v>18</v>
      </c>
      <c r="B14" s="20"/>
      <c r="C14" s="21">
        <v>682698</v>
      </c>
      <c r="D14" s="21">
        <v>682698</v>
      </c>
      <c r="E14" s="22">
        <v>4.0483278543914848E-2</v>
      </c>
      <c r="F14" s="19">
        <v>-1613.2702633911213</v>
      </c>
    </row>
    <row r="15" spans="1:6" x14ac:dyDescent="0.25">
      <c r="A15" s="32" t="s">
        <v>33</v>
      </c>
      <c r="B15" s="32"/>
      <c r="C15" s="36">
        <f>SUM(C5:C14)</f>
        <v>16863703.350000001</v>
      </c>
      <c r="D15" s="36">
        <f>SUM(D5:D14)</f>
        <v>16863703.350000001</v>
      </c>
      <c r="E15" s="37">
        <f>SUM(E5:E14)</f>
        <v>1</v>
      </c>
      <c r="F15" s="35">
        <f>SUM(F5:F14)</f>
        <v>-39850.286869456526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72CB5-D394-4958-8775-CF56E90B9CE8}">
  <dimension ref="A3:H21"/>
  <sheetViews>
    <sheetView workbookViewId="0">
      <selection activeCell="J4" sqref="J4"/>
    </sheetView>
  </sheetViews>
  <sheetFormatPr defaultRowHeight="15" x14ac:dyDescent="0.25"/>
  <cols>
    <col min="1" max="1" width="12.140625" bestFit="1" customWidth="1"/>
    <col min="3" max="3" width="22" bestFit="1" customWidth="1"/>
    <col min="4" max="4" width="21.140625" bestFit="1" customWidth="1"/>
    <col min="5" max="5" width="23.85546875" bestFit="1" customWidth="1"/>
    <col min="6" max="6" width="21.140625" bestFit="1" customWidth="1"/>
    <col min="7" max="7" width="12" bestFit="1" customWidth="1"/>
    <col min="8" max="8" width="10.5703125" bestFit="1" customWidth="1"/>
  </cols>
  <sheetData>
    <row r="3" spans="1:8" ht="51.75" x14ac:dyDescent="0.25">
      <c r="A3" s="1" t="s">
        <v>0</v>
      </c>
      <c r="B3" s="1"/>
      <c r="C3" s="2">
        <v>16</v>
      </c>
      <c r="D3" s="3"/>
      <c r="G3" s="2"/>
      <c r="H3" s="3"/>
    </row>
    <row r="4" spans="1:8" ht="76.5" customHeight="1" x14ac:dyDescent="0.25">
      <c r="A4" s="4" t="s">
        <v>1</v>
      </c>
      <c r="B4" s="4"/>
      <c r="C4" s="5" t="s">
        <v>2</v>
      </c>
      <c r="D4" s="5" t="s">
        <v>4</v>
      </c>
      <c r="E4" s="6" t="s">
        <v>5</v>
      </c>
      <c r="F4" s="23" t="s">
        <v>6</v>
      </c>
      <c r="G4" s="5" t="s">
        <v>7</v>
      </c>
      <c r="H4" s="5" t="s">
        <v>8</v>
      </c>
    </row>
    <row r="5" spans="1:8" x14ac:dyDescent="0.25">
      <c r="A5" s="20" t="s">
        <v>9</v>
      </c>
      <c r="B5" s="20"/>
      <c r="C5" s="26">
        <v>668072.99535962869</v>
      </c>
      <c r="D5" s="26">
        <v>0</v>
      </c>
      <c r="E5" s="25">
        <v>0</v>
      </c>
      <c r="F5" s="25">
        <v>668072.99535962869</v>
      </c>
      <c r="G5" s="24">
        <v>7.9631739965730797E-3</v>
      </c>
      <c r="H5" s="25">
        <v>258.33677921899937</v>
      </c>
    </row>
    <row r="6" spans="1:8" x14ac:dyDescent="0.25">
      <c r="A6" s="20" t="s">
        <v>10</v>
      </c>
      <c r="B6" s="20"/>
      <c r="C6" s="26">
        <v>10090877.663010875</v>
      </c>
      <c r="D6" s="26">
        <v>1005464.24</v>
      </c>
      <c r="E6" s="25">
        <v>3468802.6998664369</v>
      </c>
      <c r="F6" s="25">
        <v>5616610.7231444381</v>
      </c>
      <c r="G6" s="24">
        <v>0.12027939336993021</v>
      </c>
      <c r="H6" s="25">
        <v>3902.0359347886665</v>
      </c>
    </row>
    <row r="7" spans="1:8" x14ac:dyDescent="0.25">
      <c r="A7" s="20" t="s">
        <v>11</v>
      </c>
      <c r="B7" s="20"/>
      <c r="C7" s="26">
        <v>3587516.0024804426</v>
      </c>
      <c r="D7" s="26">
        <v>1846859</v>
      </c>
      <c r="E7" s="25">
        <v>1740657.0024804426</v>
      </c>
      <c r="F7" s="25">
        <v>0</v>
      </c>
      <c r="G7" s="24">
        <v>4.2761815462790398E-2</v>
      </c>
      <c r="H7" s="25">
        <v>1387.2545903139235</v>
      </c>
    </row>
    <row r="8" spans="1:8" x14ac:dyDescent="0.25">
      <c r="A8" s="20" t="s">
        <v>12</v>
      </c>
      <c r="B8" s="20"/>
      <c r="C8" s="26">
        <v>3157246.0897996565</v>
      </c>
      <c r="D8" s="26">
        <v>1499117.04</v>
      </c>
      <c r="E8" s="25">
        <v>1658129.0497996563</v>
      </c>
      <c r="F8" s="25">
        <v>0</v>
      </c>
      <c r="G8" s="24">
        <v>3.7633163049107674E-2</v>
      </c>
      <c r="H8" s="25">
        <v>1220.8737543740438</v>
      </c>
    </row>
    <row r="9" spans="1:8" x14ac:dyDescent="0.25">
      <c r="A9" s="20" t="s">
        <v>13</v>
      </c>
      <c r="B9" s="20"/>
      <c r="C9" s="26">
        <v>2947399.1986262165</v>
      </c>
      <c r="D9" s="26">
        <v>0</v>
      </c>
      <c r="E9" s="25">
        <v>0</v>
      </c>
      <c r="F9" s="25">
        <v>2947399.1986262165</v>
      </c>
      <c r="G9" s="24">
        <v>3.513186855185816E-2</v>
      </c>
      <c r="H9" s="25">
        <v>1139.7281754157384</v>
      </c>
    </row>
    <row r="10" spans="1:8" x14ac:dyDescent="0.25">
      <c r="A10" s="20" t="s">
        <v>14</v>
      </c>
      <c r="B10" s="20"/>
      <c r="C10" s="26">
        <v>4765138.9906506399</v>
      </c>
      <c r="D10" s="26">
        <v>0</v>
      </c>
      <c r="E10" s="25">
        <v>0</v>
      </c>
      <c r="F10" s="25">
        <v>4765138.9906506399</v>
      </c>
      <c r="G10" s="24">
        <v>5.6798630035897878E-2</v>
      </c>
      <c r="H10" s="25">
        <v>1842.6289760640568</v>
      </c>
    </row>
    <row r="11" spans="1:8" x14ac:dyDescent="0.25">
      <c r="A11" s="20" t="s">
        <v>15</v>
      </c>
      <c r="B11" s="20"/>
      <c r="C11" s="26">
        <v>2323364.201221141</v>
      </c>
      <c r="D11" s="26">
        <v>0</v>
      </c>
      <c r="E11" s="25">
        <v>0</v>
      </c>
      <c r="F11" s="25">
        <v>2323364.201221141</v>
      </c>
      <c r="G11" s="24">
        <v>2.7693610608783191E-2</v>
      </c>
      <c r="H11" s="25">
        <v>898.42042541039257</v>
      </c>
    </row>
    <row r="12" spans="1:8" x14ac:dyDescent="0.25">
      <c r="A12" s="20" t="s">
        <v>16</v>
      </c>
      <c r="B12" s="20"/>
      <c r="C12" s="26">
        <v>2032284.0011448197</v>
      </c>
      <c r="D12" s="26">
        <v>0</v>
      </c>
      <c r="E12" s="25">
        <v>0</v>
      </c>
      <c r="F12" s="25">
        <v>2032284.0011448197</v>
      </c>
      <c r="G12" s="24">
        <v>2.4224046210483723E-2</v>
      </c>
      <c r="H12" s="25">
        <v>785.86278290059488</v>
      </c>
    </row>
    <row r="13" spans="1:8" x14ac:dyDescent="0.25">
      <c r="A13" s="20" t="s">
        <v>17</v>
      </c>
      <c r="B13" s="20"/>
      <c r="C13" s="26">
        <v>9603565.6744896006</v>
      </c>
      <c r="D13" s="26">
        <v>0</v>
      </c>
      <c r="E13" s="25">
        <v>3197071.6752528143</v>
      </c>
      <c r="F13" s="25">
        <v>6406493.9992367867</v>
      </c>
      <c r="G13" s="24">
        <v>0.11447082127950765</v>
      </c>
      <c r="H13" s="25">
        <v>3713.5975299080378</v>
      </c>
    </row>
    <row r="14" spans="1:8" x14ac:dyDescent="0.25">
      <c r="A14" s="20" t="s">
        <v>18</v>
      </c>
      <c r="B14" s="20"/>
      <c r="C14" s="26">
        <v>15972280.194619348</v>
      </c>
      <c r="D14" s="26">
        <v>0</v>
      </c>
      <c r="E14" s="25">
        <v>5380559.3970616292</v>
      </c>
      <c r="F14" s="25">
        <v>10591720.797557719</v>
      </c>
      <c r="G14" s="24">
        <v>0.19038345689052236</v>
      </c>
      <c r="H14" s="25">
        <v>6176.312245700331</v>
      </c>
    </row>
    <row r="15" spans="1:8" x14ac:dyDescent="0.25">
      <c r="A15" s="20" t="s">
        <v>19</v>
      </c>
      <c r="B15" s="20"/>
      <c r="C15" s="26">
        <v>2335306.7925968328</v>
      </c>
      <c r="D15" s="26">
        <v>0</v>
      </c>
      <c r="E15" s="25">
        <v>821062.80290020979</v>
      </c>
      <c r="F15" s="25">
        <v>1514243.9896966228</v>
      </c>
      <c r="G15" s="24">
        <v>2.7835961719747365E-2</v>
      </c>
      <c r="H15" s="25">
        <v>903.03849950252675</v>
      </c>
    </row>
    <row r="16" spans="1:8" x14ac:dyDescent="0.25">
      <c r="A16" s="20" t="s">
        <v>20</v>
      </c>
      <c r="B16" s="23"/>
      <c r="C16" s="28">
        <v>3364655.9841453983</v>
      </c>
      <c r="D16" s="28">
        <v>0</v>
      </c>
      <c r="E16" s="25">
        <v>1182244.992266048</v>
      </c>
      <c r="F16" s="25">
        <v>2182410.9918793505</v>
      </c>
      <c r="G16" s="24">
        <v>4.0105409478402264E-2</v>
      </c>
      <c r="H16" s="29">
        <v>1301.0769723690903</v>
      </c>
    </row>
    <row r="17" spans="1:8" x14ac:dyDescent="0.25">
      <c r="A17" s="20" t="s">
        <v>21</v>
      </c>
      <c r="B17" s="30"/>
      <c r="C17" s="31">
        <v>668692.54913184512</v>
      </c>
      <c r="D17" s="31">
        <v>0</v>
      </c>
      <c r="E17" s="25">
        <v>217243.43636710552</v>
      </c>
      <c r="F17" s="25">
        <v>451449.11276473955</v>
      </c>
      <c r="G17" s="24">
        <v>7.9705588400298E-3</v>
      </c>
      <c r="H17" s="29">
        <v>258.57635412650069</v>
      </c>
    </row>
    <row r="18" spans="1:8" x14ac:dyDescent="0.25">
      <c r="A18" s="20" t="s">
        <v>22</v>
      </c>
      <c r="B18" s="20"/>
      <c r="C18" s="26">
        <v>9076074.1199999992</v>
      </c>
      <c r="D18" s="26">
        <v>1500426.7200000002</v>
      </c>
      <c r="E18" s="25">
        <v>3704640.12</v>
      </c>
      <c r="F18" s="25">
        <v>3871007.28</v>
      </c>
      <c r="G18" s="24">
        <v>0.10818332416571945</v>
      </c>
      <c r="H18" s="25">
        <v>3509.622110756854</v>
      </c>
    </row>
    <row r="19" spans="1:8" x14ac:dyDescent="0.25">
      <c r="A19" s="20" t="s">
        <v>23</v>
      </c>
      <c r="B19" s="20"/>
      <c r="C19" s="26">
        <v>9598483.3500000015</v>
      </c>
      <c r="D19" s="26">
        <v>1394413.1999999997</v>
      </c>
      <c r="E19" s="25">
        <v>3971790.45</v>
      </c>
      <c r="F19" s="25">
        <v>4232279.7</v>
      </c>
      <c r="G19" s="24">
        <v>0.11441024191991846</v>
      </c>
      <c r="H19" s="25">
        <v>3711.6322486457975</v>
      </c>
    </row>
    <row r="20" spans="1:8" x14ac:dyDescent="0.25">
      <c r="A20" s="20" t="s">
        <v>24</v>
      </c>
      <c r="B20" s="20"/>
      <c r="C20" s="26">
        <v>3704357.76</v>
      </c>
      <c r="D20" s="26">
        <v>1100656.8</v>
      </c>
      <c r="E20" s="25">
        <v>2603700.96</v>
      </c>
      <c r="F20" s="25">
        <v>0</v>
      </c>
      <c r="G20" s="24">
        <v>4.4154524420728113E-2</v>
      </c>
      <c r="H20" s="25">
        <v>1432.4360652808036</v>
      </c>
    </row>
    <row r="21" spans="1:8" x14ac:dyDescent="0.25">
      <c r="A21" s="32" t="s">
        <v>33</v>
      </c>
      <c r="B21" s="32"/>
      <c r="C21" s="33">
        <f>SUM(C5:C20)</f>
        <v>83895315.567276463</v>
      </c>
      <c r="D21" s="33">
        <f t="shared" ref="D21:H21" si="0">SUM(D5:D20)</f>
        <v>8346936.9999999991</v>
      </c>
      <c r="E21" s="33">
        <f t="shared" si="0"/>
        <v>27945902.585994344</v>
      </c>
      <c r="F21" s="33">
        <f t="shared" si="0"/>
        <v>47602475.981282108</v>
      </c>
      <c r="G21" s="34">
        <f t="shared" si="0"/>
        <v>0.99999999999999967</v>
      </c>
      <c r="H21" s="33">
        <f t="shared" si="0"/>
        <v>32441.433444776358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9668-CF48-474F-B71E-68203CCCF17A}">
  <dimension ref="A1:Q29"/>
  <sheetViews>
    <sheetView tabSelected="1" topLeftCell="D2" workbookViewId="0">
      <selection activeCell="N27" sqref="N27"/>
    </sheetView>
  </sheetViews>
  <sheetFormatPr defaultRowHeight="15" x14ac:dyDescent="0.25"/>
  <cols>
    <col min="1" max="1" width="33.5703125" bestFit="1" customWidth="1"/>
    <col min="3" max="3" width="27.140625" customWidth="1"/>
    <col min="4" max="4" width="21.140625" bestFit="1" customWidth="1"/>
    <col min="5" max="5" width="23.85546875" bestFit="1" customWidth="1"/>
    <col min="6" max="7" width="21.140625" bestFit="1" customWidth="1"/>
    <col min="9" max="9" width="16.28515625" customWidth="1"/>
    <col min="11" max="11" width="13.42578125" style="27" bestFit="1" customWidth="1"/>
    <col min="12" max="14" width="13.42578125" style="27" customWidth="1"/>
    <col min="15" max="15" width="10.5703125" style="27" bestFit="1" customWidth="1"/>
    <col min="16" max="16" width="9.5703125" bestFit="1" customWidth="1"/>
    <col min="17" max="17" width="10.42578125" customWidth="1"/>
  </cols>
  <sheetData>
    <row r="1" spans="1:17" ht="26.25" x14ac:dyDescent="0.25">
      <c r="A1" s="1" t="s">
        <v>34</v>
      </c>
      <c r="B1" s="1"/>
      <c r="C1" s="2"/>
      <c r="D1" s="3"/>
      <c r="G1" s="2"/>
      <c r="H1" s="1"/>
      <c r="I1" s="50" t="s">
        <v>39</v>
      </c>
      <c r="J1" s="51"/>
      <c r="K1" s="52">
        <v>2</v>
      </c>
      <c r="L1" s="52">
        <v>3</v>
      </c>
      <c r="M1" s="52"/>
      <c r="N1" s="52"/>
      <c r="O1" s="52">
        <v>4</v>
      </c>
      <c r="P1" s="52">
        <v>5</v>
      </c>
    </row>
    <row r="2" spans="1:17" x14ac:dyDescent="0.25">
      <c r="A2" s="4" t="s">
        <v>0</v>
      </c>
      <c r="B2" s="4"/>
      <c r="C2" s="5">
        <v>24</v>
      </c>
      <c r="D2" s="5"/>
      <c r="E2" s="6"/>
      <c r="F2" s="23"/>
      <c r="G2" s="5"/>
      <c r="H2" s="4"/>
      <c r="I2" s="4"/>
    </row>
    <row r="3" spans="1:17" ht="76.5" customHeight="1" x14ac:dyDescent="0.25">
      <c r="A3" s="4" t="s">
        <v>1</v>
      </c>
      <c r="B3" s="4"/>
      <c r="C3" s="5" t="s">
        <v>2</v>
      </c>
      <c r="D3" s="5" t="s">
        <v>3</v>
      </c>
      <c r="E3" s="6" t="s">
        <v>4</v>
      </c>
      <c r="F3" s="23" t="s">
        <v>5</v>
      </c>
      <c r="G3" s="5" t="s">
        <v>6</v>
      </c>
      <c r="H3" s="4" t="s">
        <v>7</v>
      </c>
      <c r="I3" s="5" t="s">
        <v>8</v>
      </c>
      <c r="K3" s="49" t="s">
        <v>36</v>
      </c>
      <c r="L3" s="49" t="s">
        <v>41</v>
      </c>
      <c r="M3" s="49" t="s">
        <v>37</v>
      </c>
      <c r="N3" s="49"/>
      <c r="O3" s="49" t="s">
        <v>35</v>
      </c>
      <c r="P3" s="49" t="s">
        <v>40</v>
      </c>
      <c r="Q3" s="54" t="s">
        <v>37</v>
      </c>
    </row>
    <row r="4" spans="1:17" x14ac:dyDescent="0.25">
      <c r="A4" s="20" t="s">
        <v>9</v>
      </c>
      <c r="B4" s="20"/>
      <c r="C4" s="26">
        <v>668072.99535962869</v>
      </c>
      <c r="D4" s="26">
        <v>0</v>
      </c>
      <c r="E4" s="26">
        <v>0</v>
      </c>
      <c r="F4" s="26">
        <v>0</v>
      </c>
      <c r="G4" s="26">
        <v>668072.99535962869</v>
      </c>
      <c r="H4" s="40">
        <v>5.2325564026425306E-3</v>
      </c>
      <c r="I4" s="26">
        <v>-312.15932175706808</v>
      </c>
      <c r="O4" s="27">
        <f>+'2018-2020'!H5</f>
        <v>258.33677921899937</v>
      </c>
      <c r="P4" s="27">
        <v>329.1846406489845</v>
      </c>
      <c r="Q4" s="44">
        <f>+O4-P4</f>
        <v>-70.84786142998513</v>
      </c>
    </row>
    <row r="5" spans="1:17" x14ac:dyDescent="0.25">
      <c r="A5" s="20" t="s">
        <v>10</v>
      </c>
      <c r="B5" s="20"/>
      <c r="C5" s="26">
        <v>10832947.213010876</v>
      </c>
      <c r="D5" s="26">
        <v>742069.55</v>
      </c>
      <c r="E5" s="26">
        <v>1005464.24</v>
      </c>
      <c r="F5" s="26">
        <v>3468802.6998664369</v>
      </c>
      <c r="G5" s="26">
        <v>5616610.7231444381</v>
      </c>
      <c r="H5" s="40">
        <v>8.4847026736075734E-2</v>
      </c>
      <c r="I5" s="26">
        <v>-5061.7304967150367</v>
      </c>
      <c r="O5" s="27">
        <f>+'2018-2020'!H6</f>
        <v>3902.0359347886665</v>
      </c>
      <c r="P5" s="27">
        <v>4972.1541813600334</v>
      </c>
      <c r="Q5" s="44">
        <f>+O5-P5</f>
        <v>-1070.1182465713669</v>
      </c>
    </row>
    <row r="6" spans="1:17" x14ac:dyDescent="0.25">
      <c r="A6" s="20" t="s">
        <v>11</v>
      </c>
      <c r="B6" s="20"/>
      <c r="C6" s="26">
        <v>3587516.0024804426</v>
      </c>
      <c r="D6" s="26">
        <v>0</v>
      </c>
      <c r="E6" s="26">
        <v>1846859</v>
      </c>
      <c r="F6" s="26">
        <v>1740657.0024804426</v>
      </c>
      <c r="G6" s="26">
        <v>0</v>
      </c>
      <c r="H6" s="40">
        <v>2.809854605522041E-2</v>
      </c>
      <c r="I6" s="26">
        <v>-1676.2787448459658</v>
      </c>
      <c r="O6" s="27">
        <f>+'2018-2020'!H7</f>
        <v>1387.2545903139235</v>
      </c>
      <c r="P6" s="27">
        <v>1767.7037903070593</v>
      </c>
      <c r="Q6" s="44">
        <f>+O6-P6</f>
        <v>-380.44919999313584</v>
      </c>
    </row>
    <row r="7" spans="1:17" x14ac:dyDescent="0.25">
      <c r="A7" s="20" t="s">
        <v>12</v>
      </c>
      <c r="B7" s="20"/>
      <c r="C7" s="26">
        <v>3784161.2497996567</v>
      </c>
      <c r="D7" s="26">
        <v>626915.16</v>
      </c>
      <c r="E7" s="26">
        <v>1499117.04</v>
      </c>
      <c r="F7" s="26">
        <v>1658129.0497996563</v>
      </c>
      <c r="G7" s="26">
        <v>0</v>
      </c>
      <c r="H7" s="40">
        <v>2.9638733063311468E-2</v>
      </c>
      <c r="I7" s="26">
        <v>-1768.1618885387788</v>
      </c>
      <c r="K7" s="27">
        <f>+'2021'!F9</f>
        <v>-1481.450927492225</v>
      </c>
      <c r="L7" s="27">
        <v>-1262</v>
      </c>
      <c r="M7" s="27">
        <f>+K7-L7</f>
        <v>-219.45092749222499</v>
      </c>
      <c r="O7" s="27">
        <f>+'2018-2020'!H8</f>
        <v>1220.8737543740438</v>
      </c>
      <c r="P7" s="27">
        <v>1555.6936543313495</v>
      </c>
      <c r="Q7" s="44">
        <f>+O7-P7</f>
        <v>-334.81989995730578</v>
      </c>
    </row>
    <row r="8" spans="1:17" x14ac:dyDescent="0.25">
      <c r="A8" s="20" t="s">
        <v>13</v>
      </c>
      <c r="B8" s="20"/>
      <c r="C8" s="26">
        <v>2947399.1986262165</v>
      </c>
      <c r="D8" s="26">
        <v>0</v>
      </c>
      <c r="E8" s="26">
        <v>0</v>
      </c>
      <c r="F8" s="26">
        <v>0</v>
      </c>
      <c r="G8" s="26">
        <v>2947399.1986262165</v>
      </c>
      <c r="H8" s="40">
        <v>2.3084951277836132E-2</v>
      </c>
      <c r="I8" s="26">
        <v>-1377.1820462451285</v>
      </c>
      <c r="O8" s="27">
        <f>+'2018-2020'!H9</f>
        <v>1139.7281754157384</v>
      </c>
      <c r="P8" s="27">
        <v>1452.2942145365259</v>
      </c>
      <c r="Q8" s="44">
        <f t="shared" ref="Q5:Q19" si="0">+O8-P8</f>
        <v>-312.56603912078754</v>
      </c>
    </row>
    <row r="9" spans="1:17" x14ac:dyDescent="0.25">
      <c r="A9" s="20" t="s">
        <v>14</v>
      </c>
      <c r="B9" s="20"/>
      <c r="C9" s="26">
        <v>4765138.9906506399</v>
      </c>
      <c r="D9" s="26">
        <v>0</v>
      </c>
      <c r="E9" s="26">
        <v>0</v>
      </c>
      <c r="F9" s="26">
        <v>0</v>
      </c>
      <c r="G9" s="26">
        <v>4765138.9906506399</v>
      </c>
      <c r="H9" s="40">
        <v>3.7322057182671314E-2</v>
      </c>
      <c r="I9" s="26">
        <v>-2226.5269899121436</v>
      </c>
      <c r="O9" s="27">
        <f>+'2018-2020'!H10</f>
        <v>1842.6289760640568</v>
      </c>
      <c r="P9" s="27">
        <v>2347.9628381557332</v>
      </c>
      <c r="Q9" s="44">
        <f t="shared" si="0"/>
        <v>-505.33386209167634</v>
      </c>
    </row>
    <row r="10" spans="1:17" x14ac:dyDescent="0.25">
      <c r="A10" s="20" t="s">
        <v>15</v>
      </c>
      <c r="B10" s="20"/>
      <c r="C10" s="26">
        <v>5872185.4012211412</v>
      </c>
      <c r="D10" s="26">
        <v>3548821.2</v>
      </c>
      <c r="E10" s="26">
        <v>0</v>
      </c>
      <c r="F10" s="26">
        <v>0</v>
      </c>
      <c r="G10" s="26">
        <v>2323364.201221141</v>
      </c>
      <c r="H10" s="40">
        <v>4.5992790506557378E-2</v>
      </c>
      <c r="I10" s="26">
        <v>-2743.7980951321042</v>
      </c>
      <c r="K10" s="27">
        <f>+'2021'!F8</f>
        <v>-8386.1498232776357</v>
      </c>
      <c r="L10" s="27">
        <v>-7142</v>
      </c>
      <c r="M10" s="27">
        <f>+K10-L10</f>
        <v>-1244.1498232776357</v>
      </c>
      <c r="O10" s="27">
        <f>+'2018-2020'!H11</f>
        <v>898.42042541039257</v>
      </c>
      <c r="P10" s="27">
        <v>1144.8087484272437</v>
      </c>
      <c r="Q10" s="44">
        <f t="shared" si="0"/>
        <v>-246.38832301685113</v>
      </c>
    </row>
    <row r="11" spans="1:17" x14ac:dyDescent="0.25">
      <c r="A11" s="20" t="s">
        <v>16</v>
      </c>
      <c r="B11" s="20"/>
      <c r="C11" s="26">
        <v>2032284.0011448197</v>
      </c>
      <c r="D11" s="26">
        <v>0</v>
      </c>
      <c r="E11" s="26">
        <v>0</v>
      </c>
      <c r="F11" s="26">
        <v>0</v>
      </c>
      <c r="G11" s="26">
        <v>2032284.0011448197</v>
      </c>
      <c r="H11" s="40">
        <v>1.5917483173307916E-2</v>
      </c>
      <c r="I11" s="26">
        <v>-949.59143659684548</v>
      </c>
      <c r="O11" s="27">
        <f>+'2018-2020'!H12</f>
        <v>785.86278290059488</v>
      </c>
      <c r="P11" s="27">
        <v>1001.3826082783244</v>
      </c>
      <c r="Q11" s="44">
        <f t="shared" si="0"/>
        <v>-215.51982537772949</v>
      </c>
    </row>
    <row r="12" spans="1:17" x14ac:dyDescent="0.25">
      <c r="A12" s="20" t="s">
        <v>17</v>
      </c>
      <c r="B12" s="20"/>
      <c r="C12" s="26">
        <v>9603565.6744896006</v>
      </c>
      <c r="D12" s="26">
        <v>0</v>
      </c>
      <c r="E12" s="26">
        <v>0</v>
      </c>
      <c r="F12" s="26">
        <v>3197071.6752528143</v>
      </c>
      <c r="G12" s="26">
        <v>6406493.9992367867</v>
      </c>
      <c r="H12" s="40">
        <v>7.5218126473137858E-2</v>
      </c>
      <c r="I12" s="26">
        <v>-4487.2978974166926</v>
      </c>
      <c r="O12" s="27">
        <f>+'2018-2020'!H13</f>
        <v>3713.5975299080378</v>
      </c>
      <c r="P12" s="27">
        <v>4732.0372735676965</v>
      </c>
      <c r="Q12" s="44">
        <f t="shared" si="0"/>
        <v>-1018.4397436596587</v>
      </c>
    </row>
    <row r="13" spans="1:17" x14ac:dyDescent="0.25">
      <c r="A13" s="20" t="s">
        <v>18</v>
      </c>
      <c r="B13" s="20"/>
      <c r="C13" s="26">
        <v>15972280.194619348</v>
      </c>
      <c r="D13" s="26">
        <v>0</v>
      </c>
      <c r="E13" s="26">
        <v>0</v>
      </c>
      <c r="F13" s="26">
        <v>5380559.3970616292</v>
      </c>
      <c r="G13" s="26">
        <v>10591720.797557719</v>
      </c>
      <c r="H13" s="40">
        <v>0.12509988815244125</v>
      </c>
      <c r="I13" s="26">
        <v>-7463.1008693627582</v>
      </c>
      <c r="O13" s="27">
        <f>+'2018-2020'!H14</f>
        <v>6176.312245700331</v>
      </c>
      <c r="P13" s="27">
        <v>7870.1419646221948</v>
      </c>
      <c r="Q13" s="44">
        <f t="shared" si="0"/>
        <v>-1693.8297189218638</v>
      </c>
    </row>
    <row r="14" spans="1:17" x14ac:dyDescent="0.25">
      <c r="A14" s="20" t="s">
        <v>19</v>
      </c>
      <c r="B14" s="23"/>
      <c r="C14" s="28">
        <v>2335306.7925968328</v>
      </c>
      <c r="D14" s="28">
        <v>0</v>
      </c>
      <c r="E14" s="26">
        <v>0</v>
      </c>
      <c r="F14" s="26">
        <v>821062.80290020979</v>
      </c>
      <c r="G14" s="26">
        <v>1514243.9896966228</v>
      </c>
      <c r="H14" s="40">
        <v>1.8290852338911312E-2</v>
      </c>
      <c r="I14" s="38">
        <v>-1091.1798404293856</v>
      </c>
      <c r="O14" s="27">
        <f>+'2018-2020'!H15</f>
        <v>903.03849950252675</v>
      </c>
      <c r="P14" s="27">
        <v>1150.693311458127</v>
      </c>
      <c r="Q14" s="44">
        <f t="shared" si="0"/>
        <v>-247.65481195560028</v>
      </c>
    </row>
    <row r="15" spans="1:17" x14ac:dyDescent="0.25">
      <c r="A15" s="20" t="s">
        <v>20</v>
      </c>
      <c r="B15" s="30"/>
      <c r="C15" s="31">
        <v>3364655.9841453983</v>
      </c>
      <c r="D15" s="31">
        <v>0</v>
      </c>
      <c r="E15" s="26">
        <v>0</v>
      </c>
      <c r="F15" s="26">
        <v>1182244.992266048</v>
      </c>
      <c r="G15" s="26">
        <v>2182410.9918793505</v>
      </c>
      <c r="H15" s="40">
        <v>2.6353036771157322E-2</v>
      </c>
      <c r="I15" s="39">
        <v>-1572.1466624935183</v>
      </c>
      <c r="O15" s="27">
        <f>+'2018-2020'!H16</f>
        <v>1301.0769723690903</v>
      </c>
      <c r="P15" s="27">
        <v>1657.8922943175285</v>
      </c>
      <c r="Q15" s="44">
        <f t="shared" si="0"/>
        <v>-356.81532194843817</v>
      </c>
    </row>
    <row r="16" spans="1:17" x14ac:dyDescent="0.25">
      <c r="A16" s="20" t="s">
        <v>21</v>
      </c>
      <c r="B16" s="20"/>
      <c r="C16" s="26">
        <v>668692.54913184512</v>
      </c>
      <c r="D16" s="26">
        <v>0</v>
      </c>
      <c r="E16" s="26">
        <v>0</v>
      </c>
      <c r="F16" s="26">
        <v>217243.43636710552</v>
      </c>
      <c r="G16" s="26">
        <v>451449.11276473955</v>
      </c>
      <c r="H16" s="40">
        <v>5.2374089413323296E-3</v>
      </c>
      <c r="I16" s="26">
        <v>-312.44881031096929</v>
      </c>
      <c r="O16" s="27">
        <f>+'2018-2020'!H17</f>
        <v>258.57635412650069</v>
      </c>
      <c r="P16" s="27">
        <v>329.4899180472425</v>
      </c>
      <c r="Q16" s="44">
        <f t="shared" si="0"/>
        <v>-70.913563920741808</v>
      </c>
    </row>
    <row r="17" spans="1:17" x14ac:dyDescent="0.25">
      <c r="A17" s="20" t="s">
        <v>22</v>
      </c>
      <c r="B17" s="20"/>
      <c r="C17" s="26">
        <v>9076074.1199999992</v>
      </c>
      <c r="D17" s="26">
        <v>0</v>
      </c>
      <c r="E17" s="26">
        <v>1500426.7200000002</v>
      </c>
      <c r="F17" s="26">
        <v>3704640.12</v>
      </c>
      <c r="G17" s="26">
        <v>3871007.28</v>
      </c>
      <c r="H17" s="40">
        <v>7.1086647832396474E-2</v>
      </c>
      <c r="I17" s="26">
        <v>-4240.8257199364207</v>
      </c>
      <c r="O17" s="27">
        <f>+'2018-2020'!H18</f>
        <v>3509.622110756854</v>
      </c>
      <c r="P17" s="27">
        <v>4472.1223854998734</v>
      </c>
      <c r="Q17" s="44">
        <f t="shared" si="0"/>
        <v>-962.50027474301942</v>
      </c>
    </row>
    <row r="18" spans="1:17" x14ac:dyDescent="0.25">
      <c r="A18" s="20" t="s">
        <v>23</v>
      </c>
      <c r="B18" s="20"/>
      <c r="C18" s="26">
        <v>9598483.3500000015</v>
      </c>
      <c r="D18" s="26">
        <v>0</v>
      </c>
      <c r="E18" s="26">
        <v>1394413.1999999997</v>
      </c>
      <c r="F18" s="26">
        <v>3971790.45</v>
      </c>
      <c r="G18" s="26">
        <v>4232279.7</v>
      </c>
      <c r="H18" s="40">
        <v>7.517832012004011E-2</v>
      </c>
      <c r="I18" s="26">
        <v>-4484.9231644509209</v>
      </c>
      <c r="O18" s="27">
        <f>+'2018-2020'!H19</f>
        <v>3711.6322486457975</v>
      </c>
      <c r="P18" s="27">
        <v>4729.5330215287868</v>
      </c>
      <c r="Q18" s="44">
        <f t="shared" si="0"/>
        <v>-1017.9007728829893</v>
      </c>
    </row>
    <row r="19" spans="1:17" x14ac:dyDescent="0.25">
      <c r="A19" s="32" t="s">
        <v>24</v>
      </c>
      <c r="B19" s="32"/>
      <c r="C19" s="26">
        <v>3704357.76</v>
      </c>
      <c r="D19" s="26">
        <v>0</v>
      </c>
      <c r="E19" s="26">
        <v>1100656.8</v>
      </c>
      <c r="F19" s="26">
        <v>2603700.96</v>
      </c>
      <c r="G19" s="26">
        <v>0</v>
      </c>
      <c r="H19" s="40">
        <v>2.9013687200950829E-2</v>
      </c>
      <c r="I19" s="26">
        <v>-1730.8734433797315</v>
      </c>
      <c r="O19" s="27">
        <f>+'2018-2020'!H20</f>
        <v>1432.4360652808036</v>
      </c>
      <c r="P19" s="27">
        <v>1825.2761098425415</v>
      </c>
      <c r="Q19" s="44">
        <f t="shared" si="0"/>
        <v>-392.84004456173784</v>
      </c>
    </row>
    <row r="20" spans="1:17" x14ac:dyDescent="0.25">
      <c r="A20" s="1" t="s">
        <v>25</v>
      </c>
      <c r="B20" s="1"/>
      <c r="C20" s="28">
        <v>1625018.76</v>
      </c>
      <c r="D20" s="28">
        <v>1625018.76</v>
      </c>
      <c r="E20" s="26">
        <v>0</v>
      </c>
      <c r="F20" s="26">
        <v>0</v>
      </c>
      <c r="G20" s="28">
        <v>0</v>
      </c>
      <c r="H20" s="41">
        <v>1.272765457684006E-2</v>
      </c>
      <c r="I20" s="38">
        <v>-759.295402579545</v>
      </c>
      <c r="K20" s="27">
        <f>+'2021'!F5</f>
        <v>-3840.0499825116131</v>
      </c>
      <c r="L20" s="27">
        <v>-3270</v>
      </c>
      <c r="M20" s="27">
        <f>+K20-L20</f>
        <v>-570.04998251161305</v>
      </c>
      <c r="P20" s="27"/>
    </row>
    <row r="21" spans="1:17" x14ac:dyDescent="0.25">
      <c r="A21" s="4" t="s">
        <v>26</v>
      </c>
      <c r="B21" s="4"/>
      <c r="C21" s="31">
        <v>802254.14999999991</v>
      </c>
      <c r="D21" s="31">
        <v>802254.14999999991</v>
      </c>
      <c r="E21" s="42">
        <v>0</v>
      </c>
      <c r="F21" s="38">
        <v>0</v>
      </c>
      <c r="G21" s="31">
        <v>0</v>
      </c>
      <c r="H21" s="43">
        <v>6.2835051233725023E-3</v>
      </c>
      <c r="I21" s="39">
        <v>-374.85591107598083</v>
      </c>
      <c r="K21" s="27">
        <f>+'2021'!F6</f>
        <v>-1895.7910582382251</v>
      </c>
      <c r="L21" s="27">
        <v>-1614</v>
      </c>
      <c r="M21" s="27">
        <f>+K21-L21</f>
        <v>-281.79105823822511</v>
      </c>
      <c r="P21" s="27"/>
    </row>
    <row r="22" spans="1:17" x14ac:dyDescent="0.25">
      <c r="A22" s="20" t="s">
        <v>27</v>
      </c>
      <c r="B22" s="20"/>
      <c r="C22" s="26">
        <v>812410.0199999999</v>
      </c>
      <c r="D22" s="26">
        <v>812410.0199999999</v>
      </c>
      <c r="E22" s="26">
        <v>0</v>
      </c>
      <c r="F22" s="26">
        <v>0</v>
      </c>
      <c r="G22" s="26">
        <v>0</v>
      </c>
      <c r="H22" s="40">
        <v>6.3630490698604134E-3</v>
      </c>
      <c r="I22" s="26">
        <v>-379.60127500039204</v>
      </c>
      <c r="K22" s="27">
        <f>+'2021'!F7</f>
        <v>-1919.7901955871937</v>
      </c>
      <c r="L22" s="27">
        <f>-1635+0.4</f>
        <v>-1634.6</v>
      </c>
      <c r="M22" s="27">
        <f t="shared" ref="M20:M27" si="1">+K22-L22</f>
        <v>-285.19019558719378</v>
      </c>
      <c r="P22" s="27"/>
    </row>
    <row r="23" spans="1:17" x14ac:dyDescent="0.25">
      <c r="A23" s="20" t="s">
        <v>28</v>
      </c>
      <c r="B23" s="20"/>
      <c r="C23" s="26">
        <v>3213402.3</v>
      </c>
      <c r="D23" s="26">
        <v>3213402.3</v>
      </c>
      <c r="E23" s="26">
        <v>0</v>
      </c>
      <c r="F23" s="26">
        <v>0</v>
      </c>
      <c r="G23" s="26">
        <v>0</v>
      </c>
      <c r="H23" s="40">
        <v>2.5168370665962878E-2</v>
      </c>
      <c r="I23" s="26">
        <v>-1501.4728771676062</v>
      </c>
      <c r="K23" s="27">
        <f>+'2021'!F10</f>
        <v>-7593.527994666214</v>
      </c>
      <c r="L23" s="27">
        <f>-6467+0.4</f>
        <v>-6466.6</v>
      </c>
      <c r="M23" s="27">
        <f t="shared" si="1"/>
        <v>-1126.9279946662136</v>
      </c>
      <c r="P23" s="27"/>
    </row>
    <row r="24" spans="1:17" x14ac:dyDescent="0.25">
      <c r="A24" s="20" t="s">
        <v>29</v>
      </c>
      <c r="B24" s="20"/>
      <c r="C24" s="26">
        <v>7100101.2000000002</v>
      </c>
      <c r="D24" s="26">
        <v>2340688.2000000002</v>
      </c>
      <c r="E24" s="26">
        <v>4739059.2</v>
      </c>
      <c r="F24" s="26">
        <v>20353.8</v>
      </c>
      <c r="G24" s="26">
        <v>0</v>
      </c>
      <c r="H24" s="40">
        <v>5.5610210637942172E-2</v>
      </c>
      <c r="I24" s="26">
        <v>-3317.5458226768474</v>
      </c>
      <c r="K24" s="27">
        <f>+'2021'!F11</f>
        <v>-5531.2344095493027</v>
      </c>
      <c r="L24" s="27">
        <v>-4710</v>
      </c>
      <c r="M24" s="27">
        <f t="shared" si="1"/>
        <v>-821.23440954930265</v>
      </c>
      <c r="P24" s="27"/>
    </row>
    <row r="25" spans="1:17" x14ac:dyDescent="0.25">
      <c r="A25" s="20" t="s">
        <v>30</v>
      </c>
      <c r="B25" s="20"/>
      <c r="C25" s="26">
        <v>11274972.42</v>
      </c>
      <c r="D25" s="26">
        <v>1676230.56</v>
      </c>
      <c r="E25" s="26">
        <v>3494846.3999999994</v>
      </c>
      <c r="F25" s="26">
        <v>3516524.88</v>
      </c>
      <c r="G25" s="26">
        <v>2587370.58</v>
      </c>
      <c r="H25" s="40">
        <v>8.8309106243892502E-2</v>
      </c>
      <c r="I25" s="26">
        <v>-5268.2682400030681</v>
      </c>
      <c r="K25" s="27">
        <f>+'2021'!F12</f>
        <v>-3961.0675833757336</v>
      </c>
      <c r="L25" s="27">
        <v>-3373</v>
      </c>
      <c r="M25" s="27">
        <f t="shared" si="1"/>
        <v>-588.06758337573365</v>
      </c>
      <c r="P25" s="27"/>
    </row>
    <row r="26" spans="1:17" x14ac:dyDescent="0.25">
      <c r="A26" s="20" t="s">
        <v>31</v>
      </c>
      <c r="B26" s="20"/>
      <c r="C26" s="26">
        <v>11504236.5</v>
      </c>
      <c r="D26" s="26">
        <v>1535265</v>
      </c>
      <c r="E26" s="26">
        <v>3112457.3999999994</v>
      </c>
      <c r="F26" s="26">
        <v>3323721.6</v>
      </c>
      <c r="G26" s="26">
        <v>3532792.5</v>
      </c>
      <c r="H26" s="40">
        <v>9.0104774139515453E-2</v>
      </c>
      <c r="I26" s="26">
        <v>-5375.3926413980571</v>
      </c>
      <c r="K26" s="27">
        <f>+'2021'!F13</f>
        <v>-3627.9546313672658</v>
      </c>
      <c r="L26" s="27">
        <v>-3090</v>
      </c>
      <c r="M26" s="27">
        <f t="shared" si="1"/>
        <v>-537.95463136726585</v>
      </c>
      <c r="P26" s="27"/>
    </row>
    <row r="27" spans="1:17" x14ac:dyDescent="0.25">
      <c r="A27" s="20" t="s">
        <v>32</v>
      </c>
      <c r="B27" s="20"/>
      <c r="C27" s="26">
        <v>2530698</v>
      </c>
      <c r="D27" s="26">
        <v>682698</v>
      </c>
      <c r="E27" s="26">
        <v>882152</v>
      </c>
      <c r="F27" s="26">
        <v>735084</v>
      </c>
      <c r="G27" s="26">
        <v>230764</v>
      </c>
      <c r="H27" s="40">
        <v>1.9821217314623486E-2</v>
      </c>
      <c r="I27" s="26">
        <v>-1182.4770298142587</v>
      </c>
      <c r="K27" s="27">
        <f>+'2021'!F14</f>
        <v>-1613.2702633911213</v>
      </c>
      <c r="L27" s="27">
        <v>-1374</v>
      </c>
      <c r="M27" s="27">
        <f t="shared" si="1"/>
        <v>-239.27026339112126</v>
      </c>
      <c r="P27" s="27"/>
    </row>
    <row r="28" spans="1:17" x14ac:dyDescent="0.25">
      <c r="A28" s="45" t="s">
        <v>33</v>
      </c>
      <c r="B28" s="32"/>
      <c r="C28" s="46">
        <f>SUM(C4:C27)</f>
        <v>127676214.82727647</v>
      </c>
      <c r="D28" s="46">
        <f t="shared" ref="D28:G28" si="2">SUM(D4:D27)</f>
        <v>17605772.899999999</v>
      </c>
      <c r="E28" s="46">
        <f t="shared" si="2"/>
        <v>20575451.999999996</v>
      </c>
      <c r="F28" s="46">
        <f t="shared" si="2"/>
        <v>35541586.865994342</v>
      </c>
      <c r="G28" s="46">
        <f t="shared" si="2"/>
        <v>53953403.061282106</v>
      </c>
      <c r="H28" s="47">
        <f t="shared" ref="H28" si="3">SUM(H4:H27)</f>
        <v>1</v>
      </c>
      <c r="I28" s="55">
        <f t="shared" ref="I28" si="4">SUM(I4:I27)</f>
        <v>-59657.134627239233</v>
      </c>
      <c r="K28" s="48">
        <f>SUM(K4:K27)</f>
        <v>-39850.28686945654</v>
      </c>
      <c r="L28" s="48">
        <f>SUM(L4:L27)</f>
        <v>-33936.199999999997</v>
      </c>
      <c r="M28" s="48">
        <f>SUM(M7:M27)</f>
        <v>-5914.0868694565288</v>
      </c>
      <c r="N28" s="48"/>
      <c r="O28" s="48">
        <f>SUM(O4:O27)</f>
        <v>32441.433444776358</v>
      </c>
      <c r="P28" s="48">
        <f>SUM(P4:P27)</f>
        <v>41338.37095492924</v>
      </c>
      <c r="Q28" s="48">
        <f>SUM(Q4:Q27)</f>
        <v>-8896.9375101528858</v>
      </c>
    </row>
    <row r="29" spans="1:17" x14ac:dyDescent="0.25">
      <c r="I29" s="53" t="s">
        <v>38</v>
      </c>
      <c r="K29" s="53" t="s">
        <v>38</v>
      </c>
      <c r="L29" s="53" t="s">
        <v>38</v>
      </c>
      <c r="M29" s="27">
        <f>+K28-L28</f>
        <v>-5914.0868694565434</v>
      </c>
      <c r="O29" s="53" t="s">
        <v>38</v>
      </c>
      <c r="P29" s="53" t="s">
        <v>38</v>
      </c>
      <c r="Q29" s="44">
        <f>+O28-P28</f>
        <v>-8896.9375101528822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2018-2020</vt:lpstr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Perrin</dc:creator>
  <cp:lastModifiedBy>Cindy Perrin</cp:lastModifiedBy>
  <dcterms:created xsi:type="dcterms:W3CDTF">2022-07-05T23:29:52Z</dcterms:created>
  <dcterms:modified xsi:type="dcterms:W3CDTF">2022-07-14T17:54:14Z</dcterms:modified>
</cp:coreProperties>
</file>