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iltonhydro.sharepoint.com/sites/2023ratecase/Shared Documents/1. 2023_CoS_Main/6. Interrogatories/4. OEB Interrogatories/"/>
    </mc:Choice>
  </mc:AlternateContent>
  <xr:revisionPtr revIDLastSave="3" documentId="8_{78BD9E5A-2F57-4BB6-829B-8382485ECCAB}" xr6:coauthVersionLast="47" xr6:coauthVersionMax="47" xr10:uidLastSave="{A2AB1262-4E87-4822-9388-39A95B3C0E13}"/>
  <bookViews>
    <workbookView xWindow="-108" yWindow="-108" windowWidth="23256" windowHeight="12576" xr2:uid="{FE528717-7B9B-42B3-9457-7FF2A32CD7B3}"/>
  </bookViews>
  <sheets>
    <sheet name="REF.7.1 - AIIP Comparison" sheetId="1" r:id="rId1"/>
    <sheet name="REF.7.2 - AIIP - Test Year" sheetId="2" r:id="rId2"/>
    <sheet name="REF.7.3 - No AIIP - Test Yea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#REF!</definedName>
    <definedName name="\B">#REF!</definedName>
    <definedName name="\M">#REF!</definedName>
    <definedName name="\S">#REF!</definedName>
    <definedName name="\Z">#REF!</definedName>
    <definedName name="___fin1" hidden="1">{#N/A,#N/A,TRUE,"UKUPNO";#N/A,#N/A,TRUE,"PLASMAN";#N/A,#N/A,TRUE,"REKAP"}</definedName>
    <definedName name="___HKJ1" hidden="1">{#N/A,#N/A,TRUE,"UKUPNO";#N/A,#N/A,TRUE,"PLASMAN";#N/A,#N/A,TRUE,"REKAP"}</definedName>
    <definedName name="___HR1" hidden="1">{#N/A,#N/A,TRUE,"UKUPNO";#N/A,#N/A,TRUE,"PLASMAN";#N/A,#N/A,TRUE,"REKAP"}</definedName>
    <definedName name="___K1" hidden="1">{#N/A,#N/A,TRUE,"UKUPNO";#N/A,#N/A,TRUE,"PLASMAN";#N/A,#N/A,TRUE,"REKAP"}</definedName>
    <definedName name="___KO1" hidden="1">{#N/A,#N/A,TRUE,"UKUPNO";#N/A,#N/A,TRUE,"PLASMAN";#N/A,#N/A,TRUE,"REKAP"}</definedName>
    <definedName name="___SE1" hidden="1">{#N/A,#N/A,FALSE,"Aging Summary";#N/A,#N/A,FALSE,"Ratio Analysis";#N/A,#N/A,FALSE,"Test 120 Day Accts";#N/A,#N/A,FALSE,"Tickmarks"}</definedName>
    <definedName name="___w1" hidden="1">{#N/A,#N/A,TRUE,"UKUPNO";#N/A,#N/A,TRUE,"PLASMAN";#N/A,#N/A,TRUE,"REKAP"}</definedName>
    <definedName name="___z1" hidden="1">{#N/A,#N/A,TRUE,"UKUPNO";#N/A,#N/A,TRUE,"PLASMAN";#N/A,#N/A,TRUE,"REKAP"}</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TRAIN" hidden="1">#REF!</definedName>
    <definedName name="__123Graph_ETRAIN" hidden="1">#REF!</definedName>
    <definedName name="__123Graph_X" hidden="1">#REF!</definedName>
    <definedName name="__123Graph_XTRAIN" hidden="1">#REF!</definedName>
    <definedName name="__a1" hidden="1">{#N/A,#N/A,FALSE,"Synth";"parc_DC",#N/A,FALSE,"parc";#N/A,#N/A,FALSE,"CA prest";#N/A,#N/A,FALSE,"Ratio CA";#N/A,#N/A,FALSE,"Trafic";"CR_GSM_acté_DC",#N/A,FALSE,"CR GSM_acté";#N/A,#N/A,FALSE,"Abonnés";#N/A,#N/A,FALSE,"Créances";#N/A,#N/A,FALSE,"Effectifs"}</definedName>
    <definedName name="__FDS_HYPERLINK_TOGGLE_STATE__" hidden="1">"ON"</definedName>
    <definedName name="__FDS_UNIQUE_RANGE_ID_GENERATOR_COUNTER" hidden="1">1</definedName>
    <definedName name="__fin1" hidden="1">{#N/A,#N/A,TRUE,"UKUPNO";#N/A,#N/A,TRUE,"PLASMAN";#N/A,#N/A,TRUE,"REKAP"}</definedName>
    <definedName name="__HKJ1" hidden="1">{#N/A,#N/A,TRUE,"UKUPNO";#N/A,#N/A,TRUE,"PLASMAN";#N/A,#N/A,TRUE,"REKAP"}</definedName>
    <definedName name="__HR1" hidden="1">{#N/A,#N/A,TRUE,"UKUPNO";#N/A,#N/A,TRUE,"PLASMAN";#N/A,#N/A,TRUE,"REKAP"}</definedName>
    <definedName name="__K1" hidden="1">{#N/A,#N/A,TRUE,"UKUPNO";#N/A,#N/A,TRUE,"PLASMAN";#N/A,#N/A,TRUE,"REKAP"}</definedName>
    <definedName name="__KO1" hidden="1">{#N/A,#N/A,TRUE,"UKUPNO";#N/A,#N/A,TRUE,"PLASMAN";#N/A,#N/A,TRUE,"REKAP"}</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E1" hidden="1">{#N/A,#N/A,FALSE,"Aging Summary";#N/A,#N/A,FALSE,"Ratio Analysis";#N/A,#N/A,FALSE,"Test 120 Day Accts";#N/A,#N/A,FALSE,"Tickmarks"}</definedName>
    <definedName name="__w1" hidden="1">{#N/A,#N/A,TRUE,"UKUPNO";#N/A,#N/A,TRUE,"PLASMAN";#N/A,#N/A,TRUE,"REKAP"}</definedName>
    <definedName name="__z1" hidden="1">{#N/A,#N/A,TRUE,"UKUPNO";#N/A,#N/A,TRUE,"PLASMAN";#N/A,#N/A,TRUE,"REKAP"}</definedName>
    <definedName name="_1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0_Table2_" hidden="1">#REF!</definedName>
    <definedName name="_1_1100">#REF!</definedName>
    <definedName name="_10__123Graph_ACHART_29" hidden="1">[2]Menu!#REF!</definedName>
    <definedName name="_10__123Graph_AGROWTH_REVS_A" hidden="1">#REF!</definedName>
    <definedName name="_1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204">#REF!</definedName>
    <definedName name="_10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1__123Graph_AChart_2A" hidden="1">#REF!</definedName>
    <definedName name="_11__123Graph_AGROWTH_REVS_B" hidden="1">#REF!</definedName>
    <definedName name="_11__FDSAUDITLINK__"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205">#REF!</definedName>
    <definedName name="_12__123Graph_ACHART_30" hidden="1">[2]Menu!$D$11:$M$11</definedName>
    <definedName name="_12__123Graph_BCHART_111" hidden="1">[2]Menu!$D$24:$M$24</definedName>
    <definedName name="_12__FDSAUDITLINK__"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206">#REF!</definedName>
    <definedName name="_13__123Graph_BCHART_112" hidden="1">[2]Menu!$D$18:$M$18</definedName>
    <definedName name="_13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207">#REF!</definedName>
    <definedName name="_14__123Graph_BCHART_26" hidden="1">[2]Menu!$D$88:$M$88</definedName>
    <definedName name="_14__FDSAUDITLINK__"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208">#REF!</definedName>
    <definedName name="_15__123Graph_AGROSS_MARGINS" hidden="1">#REF!</definedName>
    <definedName name="_15__123Graph_BCHART_29" hidden="1">[2]Menu!#REF!</definedName>
    <definedName name="_15__FDSAUDITLINK__"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209">#REF!</definedName>
    <definedName name="_16__123Graph_BGROSS_MARGINS" hidden="1">#REF!</definedName>
    <definedName name="_16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210">#REF!</definedName>
    <definedName name="_17__123Graph_BGROWTH_REVS_A" hidden="1">#REF!</definedName>
    <definedName name="_17__FDSAUDITLINK__"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211">#REF!</definedName>
    <definedName name="_18__123Graph_AGROWTH_REVS_A" hidden="1">#REF!</definedName>
    <definedName name="_18__123Graph_BGROWTH_REVS_B" hidden="1">#REF!</definedName>
    <definedName name="_18__FDSAUDITLINK__"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212">#REF!</definedName>
    <definedName name="_19__123Graph_CCHART_111" hidden="1">[2]Menu!$D$25:$M$25</definedName>
    <definedName name="_19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213">#REF!</definedName>
    <definedName name="_2__123Graph_ACHART_111" hidden="1">[2]Menu!$D$23:$M$23</definedName>
    <definedName name="_2__FDSAUDITLINK__"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1101">#REF!</definedName>
    <definedName name="_20__123Graph_CCHART_112" hidden="1">[2]Menu!$D$19:$M$19</definedName>
    <definedName name="_20__FDSAUDITLINK__"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215">#REF!</definedName>
    <definedName name="_21__123Graph_AGROWTH_REVS_B" hidden="1">#REF!</definedName>
    <definedName name="_21__123Graph_CCHART_26" hidden="1">[2]Menu!$D$92:$M$92</definedName>
    <definedName name="_21__FDSAUDITLINK__"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216">#REF!</definedName>
    <definedName name="_22__123Graph_BCHART_111" hidden="1">[2]Menu!$D$24:$M$24</definedName>
    <definedName name="_22__123Graph_CCHART_30" hidden="1">[2]Menu!$D$12:$M$12</definedName>
    <definedName name="_22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217">#REF!</definedName>
    <definedName name="_23__123Graph_BCHART_112" hidden="1">[2]Menu!$D$18:$M$18</definedName>
    <definedName name="_23__123Graph_CGROWTH_REVS_A" hidden="1">#REF!</definedName>
    <definedName name="_23__FDSAUDITLINK__"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218">#REF!</definedName>
    <definedName name="_24__123Graph_BCHART_26" hidden="1">[2]Menu!$D$88:$M$88</definedName>
    <definedName name="_24__123Graph_CGROWTH_REVS_B" hidden="1">#REF!</definedName>
    <definedName name="_24__FDSAUDITLINK__"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219">#REF!</definedName>
    <definedName name="_25__123Graph_DCHART_112" hidden="1">[2]Menu!$D$16:$M$16</definedName>
    <definedName name="_2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220">#REF!</definedName>
    <definedName name="_26__123Graph_DGROWTH_REVS_A" hidden="1">#REF!</definedName>
    <definedName name="_26__FDSAUDITLINK__"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223">#REF!</definedName>
    <definedName name="_27__123Graph_BCHART_29" hidden="1">[2]Menu!#REF!</definedName>
    <definedName name="_27__123Graph_DGROWTH_REVS_B" hidden="1">#REF!</definedName>
    <definedName name="_27__FDSAUDITLINK__"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224">#REF!</definedName>
    <definedName name="_28__123Graph_XCHART_112" hidden="1">[2]Menu!$AF$15:$AO$15</definedName>
    <definedName name="_28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232">#REF!</definedName>
    <definedName name="_29__123Graph_XChart_1A" hidden="1">#REF!</definedName>
    <definedName name="_29__FDSAUDITLINK__"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240">#REF!</definedName>
    <definedName name="_3__123Graph_ACHART_112" hidden="1">[2]Menu!$D$17:$M$17</definedName>
    <definedName name="_3__FDSAUDITLINK__"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0_Table2_" hidden="1">#REF!</definedName>
    <definedName name="_3_1120">#REF!</definedName>
    <definedName name="_30__123Graph_BGROSS_MARGINS" hidden="1">#REF!</definedName>
    <definedName name="_30__123Graph_XChart_2A" hidden="1">#REF!</definedName>
    <definedName name="_30__FDSAUDITLINK__"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241">#REF!</definedName>
    <definedName name="_31__123Graph_XCHART_30" hidden="1">[2]Menu!$AF$15:$AO$15</definedName>
    <definedName name="_3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242">#REF!</definedName>
    <definedName name="_3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0_S" hidden="1">#REF!</definedName>
    <definedName name="_32_243">#REF!</definedName>
    <definedName name="_33__123Graph_BGROWTH_REVS_A" hidden="1">#REF!</definedName>
    <definedName name="_3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0_Table2_" hidden="1">#REF!</definedName>
    <definedName name="_33_250">#REF!</definedName>
    <definedName name="_3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0_Table2_" hidden="1">#REF!</definedName>
    <definedName name="_34_300">#REF!</definedName>
    <definedName name="_3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301">#REF!</definedName>
    <definedName name="_36__123Graph_BGROWTH_REVS_B" hidden="1">#REF!</definedName>
    <definedName name="_3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303">#REF!</definedName>
    <definedName name="_37__123Graph_CCHART_111" hidden="1">[2]Menu!$D$25:$M$25</definedName>
    <definedName name="_3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304">#REF!</definedName>
    <definedName name="_38__123Graph_CCHART_112" hidden="1">[2]Menu!$D$19:$M$19</definedName>
    <definedName name="_3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305">#REF!</definedName>
    <definedName name="_39__123Graph_CCHART_26" hidden="1">[2]Menu!$D$92:$M$92</definedName>
    <definedName name="_3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306">#REF!</definedName>
    <definedName name="_4__123Graph_ACHART_111" hidden="1">[2]Menu!$D$23:$M$23</definedName>
    <definedName name="_4__123Graph_AChart_1A" hidden="1">#REF!</definedName>
    <definedName name="_4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1140">#REF!</definedName>
    <definedName name="_40__123Graph_CCHART_30" hidden="1">[2]Menu!$D$12:$M$12</definedName>
    <definedName name="_4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307">#REF!</definedName>
    <definedName name="_4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308">#REF!</definedName>
    <definedName name="_4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309">#REF!</definedName>
    <definedName name="_43__123Graph_CGROWTH_REVS_A" hidden="1">#REF!</definedName>
    <definedName name="_4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310">#REF!</definedName>
    <definedName name="_4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311">#REF!</definedName>
    <definedName name="_4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312">#REF!</definedName>
    <definedName name="_46__123Graph_CGROWTH_REVS_B" hidden="1">#REF!</definedName>
    <definedName name="_4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313">#REF!</definedName>
    <definedName name="_47__123Graph_DCHART_112" hidden="1">[2]Menu!$D$16:$M$16</definedName>
    <definedName name="_4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315">#REF!</definedName>
    <definedName name="_4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316">#REF!</definedName>
    <definedName name="_4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317">#REF!</definedName>
    <definedName name="_5__123Graph_ACHART_112" hidden="1">[2]Menu!$D$17:$M$17</definedName>
    <definedName name="_5__123Graph_ACHART_26" hidden="1">[2]Menu!$D$83:$M$83</definedName>
    <definedName name="_5__FDSAUDITLINK__"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1150">#REF!</definedName>
    <definedName name="_50__123Graph_DGROWTH_REVS_A" hidden="1">#REF!</definedName>
    <definedName name="_5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318">#REF!</definedName>
    <definedName name="_51__FDSAUDITLINK__"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319">#REF!</definedName>
    <definedName name="_52__FDSAUDITLINK__"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320">#REF!</definedName>
    <definedName name="_53__123Graph_DGROWTH_REVS_B" hidden="1">#REF!</definedName>
    <definedName name="_53__FDSAUDITLINK__"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323">#REF!</definedName>
    <definedName name="_54__123Graph_XCHART_112" hidden="1">[2]Menu!$AF$15:$AO$15</definedName>
    <definedName name="_54__FDSAUDITLINK__"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324">#REF!</definedName>
    <definedName name="_55__123Graph_XChart_1A" hidden="1">#REF!</definedName>
    <definedName name="_55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332">#REF!</definedName>
    <definedName name="_56__123Graph_XChart_2A" hidden="1">#REF!</definedName>
    <definedName name="_56__FDSAUDITLINK__"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340">#REF!</definedName>
    <definedName name="_57__123Graph_XCHART_30" hidden="1">[2]Menu!$AF$15:$AO$15</definedName>
    <definedName name="_57__FDSAUDITLINK__"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390">#REF!</definedName>
    <definedName name="_58__FDSAUDITLINK__"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500">#REF!</definedName>
    <definedName name="_59__FDSAUDITLINK__"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600">#REF!</definedName>
    <definedName name="_6__123Graph_AChart_1A" hidden="1">#REF!</definedName>
    <definedName name="_6__123Graph_ACHART_29" hidden="1">[2]Menu!#REF!</definedName>
    <definedName name="_6__FDSAUDITLINK__"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1153">#REF!</definedName>
    <definedName name="_60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0_S" hidden="1">#REF!</definedName>
    <definedName name="_60_700">#REF!</definedName>
    <definedName name="_61__FDSAUDITLINK__"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800">#REF!</definedName>
    <definedName name="_62__FDSAUDITLINK__"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0_Table2_" hidden="1">#REF!</definedName>
    <definedName name="_64__FDSAUDITLINK__"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0_Table2_" hidden="1">#REF!</definedName>
    <definedName name="_67__FDSAUDITLINK__"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7__123Graph_ACHART_26" hidden="1">[2]Menu!$D$83:$M$83</definedName>
    <definedName name="_7__123Graph_AChart_2A" hidden="1">#REF!</definedName>
    <definedName name="_7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200">#REF!</definedName>
    <definedName name="_7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8__123Graph_ACHART_30" hidden="1">[2]Menu!$D$11:$M$11</definedName>
    <definedName name="_8__FDSAUDITLINK__"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201">#REF!</definedName>
    <definedName name="_80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9__123Graph_AGROSS_MARGINS" hidden="1">#REF!</definedName>
    <definedName name="_9__FDSAUDITLINK__"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203">#REF!</definedName>
    <definedName name="_9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bdm.2B754C816B33440CA6B09FCECA363B1C.edm" hidden="1">#REF!</definedName>
    <definedName name="_bdm.4261CBDD64CC43EEAE9367E32A5D9415.edm" hidden="1">#REF!</definedName>
    <definedName name="_bdm.4E36B374656E4111BE06C6AA8593525F.edm" hidden="1">#REF!</definedName>
    <definedName name="_bdm.A2FC9A89D6D74FC893514932B9559E6F.edm" hidden="1">#REF!</definedName>
    <definedName name="_bdm.B6D3C63AED6645D6839BAAA3C46A1B11.edm" hidden="1">#REF!</definedName>
    <definedName name="_bdm.D3D232B0C825487C80B74D42D3DC9229.edm" hidden="1">#REF!</definedName>
    <definedName name="_bdm.EAA026CA20C74B79BA422B16028705A4.edm" hidden="1">#REF!</definedName>
    <definedName name="_bdm.EE4FE38359B54D868B4E6D164382A293.edm" hidden="1">#REF!</definedName>
    <definedName name="_Dist_Values"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'[3]Old MEA Statistics'!$B$250</definedName>
    <definedName name="_fin1" hidden="1">{#N/A,#N/A,TRUE,"UKUPNO";#N/A,#N/A,TRUE,"PLASMAN";#N/A,#N/A,TRUE,"REKAP"}</definedName>
    <definedName name="_HKJ1" hidden="1">{#N/A,#N/A,TRUE,"UKUPNO";#N/A,#N/A,TRUE,"PLASMAN";#N/A,#N/A,TRUE,"REKAP"}</definedName>
    <definedName name="_HR1" hidden="1">{#N/A,#N/A,TRUE,"UKUPNO";#N/A,#N/A,TRUE,"PLASMAN";#N/A,#N/A,TRUE,"REKAP"}</definedName>
    <definedName name="_K1" hidden="1">{#N/A,#N/A,TRUE,"UKUPNO";#N/A,#N/A,TRUE,"PLASMAN";#N/A,#N/A,TRUE,"REKAP"}</definedName>
    <definedName name="_Key1" hidden="1">#REF!</definedName>
    <definedName name="_Key2" hidden="1">#REF!</definedName>
    <definedName name="_KO1" hidden="1">{#N/A,#N/A,TRUE,"UKUPNO";#N/A,#N/A,TRUE,"PLASMAN";#N/A,#N/A,TRUE,"REKAP"}</definedName>
    <definedName name="_Order1" hidden="1">255</definedName>
    <definedName name="_Order2" hidden="1">0</definedName>
    <definedName name="_Parse_Out" hidden="1">[4]Detail!#REF!</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E1" hidden="1">{#N/A,#N/A,FALSE,"Aging Summary";#N/A,#N/A,FALSE,"Ratio Analysis";#N/A,#N/A,FALSE,"Test 120 Day Accts";#N/A,#N/A,FALSE,"Tickmarks"}</definedName>
    <definedName name="_Sort" hidden="1">#REF!</definedName>
    <definedName name="_Table1_In1" hidden="1">#REF!</definedName>
    <definedName name="_Table1_Out" hidden="1">#REF!</definedName>
    <definedName name="_Table2_In1" hidden="1">#REF!</definedName>
    <definedName name="_Table2_Out" hidden="1">#REF!</definedName>
    <definedName name="_w1" hidden="1">{#N/A,#N/A,TRUE,"UKUPNO";#N/A,#N/A,TRUE,"PLASMAN";#N/A,#N/A,TRUE,"REKAP"}</definedName>
    <definedName name="_z1" hidden="1">{#N/A,#N/A,TRUE,"UKUPNO";#N/A,#N/A,TRUE,"PLASMAN";#N/A,#N/A,TRUE,"REKAP"}</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{#N/A,#N/A,FALSE,"CLAIMS";#N/A,#N/A,FALSE,"EXPENSE";#N/A,#N/A,FALSE,"CAPITAL"}</definedName>
    <definedName name="AccessDatabase" hidden="1">"C:\My Documents\発注予測.mdb"</definedName>
    <definedName name="ACCOUNT_LIST">'[5]|'!$I$2:$I$600</definedName>
    <definedName name="ads" hidden="1">{#N/A,#N/A,FALSE,"Aging Summary";#N/A,#N/A,FALSE,"Ratio Analysis";#N/A,#N/A,FALSE,"Test 120 Day Accts";#N/A,#N/A,FALSE,"Tickmarks"}</definedName>
    <definedName name="arsdf" hidden="1">{#N/A,#N/A,FALSE,"Aging Summary";#N/A,#N/A,FALSE,"Ratio Analysis";#N/A,#N/A,FALSE,"Test 120 Day Accts";#N/A,#N/A,FALSE,"Tickmarks"}</definedName>
    <definedName name="AS2DocOpenMode" hidden="1">"AS2DocumentEdit"</definedName>
    <definedName name="asd" hidden="1">{#N/A,#N/A,FALSE,"Aging Summary";#N/A,#N/A,FALSE,"Ratio Analysis";#N/A,#N/A,FALSE,"Test 120 Day Accts";#N/A,#N/A,FALSE,"Tickmarks"}</definedName>
    <definedName name="AssetNum">'[6]CAP - data - current month'!$E$10:$E$1008</definedName>
    <definedName name="ASSETS">#REF!</definedName>
    <definedName name="b" hidden="1">{#N/A,#N/A,FALSE,"Aging Summary";#N/A,#N/A,FALSE,"Ratio Analysis";#N/A,#N/A,FALSE,"Test 120 Day Accts";#N/A,#N/A,FALSE,"Tickmarks"}</definedName>
    <definedName name="Billed">'[7]Energy Revenue'!$A$5:$S$88</definedName>
    <definedName name="BLPH1" hidden="1">[8]Data!#REF!</definedName>
    <definedName name="BLPH2" hidden="1">[8]Data!#REF!</definedName>
    <definedName name="BLPH3" hidden="1">[8]Data!#REF!</definedName>
    <definedName name="cafe_validation_temp" hidden="1">[9]Cognos_Office_Connection_Cache!$B$2:$B$7</definedName>
    <definedName name="capcosttype">[10]Setup!$C$5:$C$10</definedName>
    <definedName name="CapOEB">[11]Setup!$A$5:$F$14</definedName>
    <definedName name="capsupplier">[12]Setup!$A$224:$A$233</definedName>
    <definedName name="CC_LIST">'[5]|'!$A$2:$A$530</definedName>
    <definedName name="CC_MASTER_LIST">'[5]|'!$E$2:$E$301</definedName>
    <definedName name="CC_OEB_LIST">'[5]|'!$K$2:$K$301</definedName>
    <definedName name="CG_FLEET_BURDEN">'[5]|Index|'!$BB$3</definedName>
    <definedName name="CG_MAT_BURDEN">'[5]|Index|'!$BB$4</definedName>
    <definedName name="CIQWBGuid" hidden="1">"2cd8126d-26c3-430c-b7fa-a069e3a1fc62"</definedName>
    <definedName name="ClientName">[13]Main!$C$6</definedName>
    <definedName name="CLUSTER">'[5]|OPEX|'!$C$2</definedName>
    <definedName name="CLUSTER_LIST">'[5]|'!$A$2:$A$530</definedName>
    <definedName name="CO_LIST">[14]INDEX!$AS$3:$AS$18</definedName>
    <definedName name="Company10">[11]Setup!$A$29:$A$30</definedName>
    <definedName name="Company12">[11]Setup!$A$19:$A$24</definedName>
    <definedName name="COP">'[7]Cost of Power'!$C$27:$N$33</definedName>
    <definedName name="CostCenter">[15]Setup!$B$133:$B$207</definedName>
    <definedName name="costtype">[16]Setup!$A$5:$A$10</definedName>
    <definedName name="DATE_LIST">[14]INDEX!$BC$3:$BC$3000</definedName>
    <definedName name="DaysInPreviousYear">'[17]Distribution Revenue by Source'!$B$22</definedName>
    <definedName name="DaysInYear">'[17]Distribution Revenue by Source'!$B$21</definedName>
    <definedName name="DEPBYYR">#REF!</definedName>
    <definedName name="dyfhn" hidden="1">{#N/A,#N/A,FALSE,"Aging Summary";#N/A,#N/A,FALSE,"Ratio Analysis";#N/A,#N/A,FALSE,"Test 120 Day Accts";#N/A,#N/A,FALSE,"Tickmarks"}</definedName>
    <definedName name="EMP_LIST">[14]INDEX!$AY$3:$AY$1000</definedName>
    <definedName name="ERR_INDEX_ACCT">[14]INDEX!$Y$2</definedName>
    <definedName name="EV__LASTREFTIME__" hidden="1">39729.3809143519</definedName>
    <definedName name="expense">[16]Setup!$D$928:$D$956</definedName>
    <definedName name="fg" hidden="1">{#N/A,#N/A,FALSE,"Aging Summary";#N/A,#N/A,FALSE,"Ratio Analysis";#N/A,#N/A,FALSE,"Test 120 Day Accts";#N/A,#N/A,FALSE,"Tickmarks"}</definedName>
    <definedName name="Fill2" hidden="1">[18]TO!#REF!</definedName>
    <definedName name="FS_LINES">'[19]|'!$G$1:$G$100</definedName>
    <definedName name="Future_Deferred">[20]Control!$B$28</definedName>
    <definedName name="g" hidden="1">{#N/A,#N/A,FALSE,"Aging Summary";#N/A,#N/A,FALSE,"Ratio Analysis";#N/A,#N/A,FALSE,"Test 120 Day Accts";#N/A,#N/A,FALSE,"Tickmarks"}</definedName>
    <definedName name="GA">'[21]7a. Alloc Percent'!$B$77:$B$97</definedName>
    <definedName name="GG" hidden="1">{#N/A,#N/A,FALSE,"Aging Summary";#N/A,#N/A,FALSE,"Ratio Analysis";#N/A,#N/A,FALSE,"Test 120 Day Accts";#N/A,#N/A,FALSE,"Tickmarks"}</definedName>
    <definedName name="GLaccount">[16]Setup!$B$284:$C$919</definedName>
    <definedName name="GLlookup">[16]Setup!$A$160:$B$276</definedName>
    <definedName name="GLname">[12]Setup!$B$506:$C$1141</definedName>
    <definedName name="HOME">#REF!</definedName>
    <definedName name="HoursAvail">'[22]B. Setup'!$A$123:$B$126</definedName>
    <definedName name="IncludeProject">'[23]Proj Summ'!$B$13:$CE$48</definedName>
    <definedName name="Input_FW">'[24]MgtRp - FW'!$K$13:$K$18,'[24]MgtRp - FW'!$K$21:$K$24,'[24]MgtRp - FW'!$K$29,'[24]MgtRp - FW'!$K$31</definedName>
    <definedName name="Input_HUC">'[24]MgtRp - HUC'!$K$15,'[24]MgtRp - HUC'!$K$17,'[24]MgtRp - HUC'!$K$18,'[24]MgtRp - HUC'!$K$19,'[24]MgtRp - HUC'!$K$20,'[24]MgtRp - HUC'!$K$24,'[24]MgtRp - HUC'!$K$25,'[24]MgtRp - HUC'!$K$27</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_REUT" hidden="1">"c6800"</definedName>
    <definedName name="IQ_CAL_Y" hidden="1">"c102"</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ROWTH_1" hidden="1">"c157"</definedName>
    <definedName name="IQ_EBIT_GROWTH_2" hidden="1">"c161"</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EST_REUT" hidden="1">"c5453"</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_REUT" hidden="1">"c5395"</definedName>
    <definedName name="IQ_EST_ACT_EPS_NORM_REUT" hidden="1">"c5332"</definedName>
    <definedName name="IQ_EST_ACT_EPS_PRIMARY" hidden="1">"c2232"</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URPRISE" hidden="1">"c1635"</definedName>
    <definedName name="IQ_EST_NUM_BUY_REUT" hidden="1">"c3869"</definedName>
    <definedName name="IQ_EST_NUM_BUY_THOM" hidden="1">"c5165"</definedName>
    <definedName name="IQ_EST_NUM_HOLD_REUT" hidden="1">"c3871"</definedName>
    <definedName name="IQ_EST_NUM_HOLD_THOM" hidden="1">"c5167"</definedName>
    <definedName name="IQ_EST_NUM_OUTPERFORM_REUT" hidden="1">"c3870"</definedName>
    <definedName name="IQ_EST_NUM_OUTPERFORM_THOM" hidden="1">"c5166"</definedName>
    <definedName name="IQ_EST_NUM_SELL_REUT" hidden="1">"c3873"</definedName>
    <definedName name="IQ_EST_NUM_SELL_THOM" hidden="1">"c5169"</definedName>
    <definedName name="IQ_EST_NUM_UNDERPERFORM_REUT" hidden="1">"c3872"</definedName>
    <definedName name="IQ_EST_NUM_UNDERPERFORM_THOM" hidden="1">"c5168"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_REUT" hidden="1">"c6798"</definedName>
    <definedName name="IQ_FISCAL_Y" hidden="1">"c441"</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41666.7099189815</definedName>
    <definedName name="IQ_NAMES_REVISION_DATE__1" hidden="1">41365.714224537</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"c190"</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4" hidden="1">"$B$15:$B$518"</definedName>
    <definedName name="IQRB16" hidden="1">"$B$17:$B$520"</definedName>
    <definedName name="IQRB17" hidden="1">"$B$18:$B$122"</definedName>
    <definedName name="IQRB18" hidden="1">"$B$19:$B$522"</definedName>
    <definedName name="IQRBB17" hidden="1">"$BB$18:$BB$1299"</definedName>
    <definedName name="IQRC14" hidden="1">"$C$15:$C$119"</definedName>
    <definedName name="IQRD108" hidden="1">"$D$109:$D$111"</definedName>
    <definedName name="IQRD11" hidden="1">"$D$12:$D$21"</definedName>
    <definedName name="IQRD14" hidden="1">"$D$15:$D$38"</definedName>
    <definedName name="IQRD22" hidden="1">"$D$23:$D$25"</definedName>
    <definedName name="IQRD44" hidden="1">"$D$45:$D$53"</definedName>
    <definedName name="IQRD66" hidden="1">"$D$67:$D$69"</definedName>
    <definedName name="IQRD77" hidden="1">"$D$78:$D$87"</definedName>
    <definedName name="IS_CATEGORIES">'[5]|Index|'!$T$3:$T$32</definedName>
    <definedName name="Italy" hidden="1">[25]TO!#REF!</definedName>
    <definedName name="jhnhgg" hidden="1">{#N/A,#N/A,FALSE,"Aging Summary";#N/A,#N/A,FALSE,"Ratio Analysis";#N/A,#N/A,FALSE,"Test 120 Day Accts";#N/A,#N/A,FALSE,"Tickmarks"}</definedName>
    <definedName name="KK" hidden="1">{#N/A,#N/A,FALSE,"Aging Summary";#N/A,#N/A,FALSE,"Ratio Analysis";#N/A,#N/A,FALSE,"Test 120 Day Accts";#N/A,#N/A,FALSE,"Tickmarks"}</definedName>
    <definedName name="Kraft" hidden="1">{#N/A,#N/A,FALSE,"changes";#N/A,#N/A,FALSE,"Assumptions";"view1",#N/A,FALSE,"BE Analysis";"view2",#N/A,FALSE,"BE Analysis";#N/A,#N/A,FALSE,"DCF Calculation - Scenario 1";"Dollar",#N/A,FALSE,"Consolidated - Scenario 1";"CS",#N/A,FALSE,"Consolidated - Scenario 1"}</definedName>
    <definedName name="labourlist">[15]Setup!$C$1188:$I$1362</definedName>
    <definedName name="LastSheet" hidden="1">"Total Bill Impacts_All Customer"</definedName>
    <definedName name="lastyrcap">'[15]2009 Capital Budget'!$B$3:$D$500</definedName>
    <definedName name="lastyrop">'[15]2009 Operating Budget'!$B$3:$D$500</definedName>
    <definedName name="listlist" hidden="1">[18]TO!#REF!</definedName>
    <definedName name="ListOffset" hidden="1">1</definedName>
    <definedName name="m" hidden="1">{#N/A,#N/A,FALSE,"Aging Summary";#N/A,#N/A,FALSE,"Ratio Analysis";#N/A,#N/A,FALSE,"Test 120 Day Accts";#N/A,#N/A,FALSE,"Tickmarks"}</definedName>
    <definedName name="MACRO">#REF!</definedName>
    <definedName name="MM" hidden="1">#N/A</definedName>
    <definedName name="Month">[26]INPUT!$E$4</definedName>
    <definedName name="MONTH_A">[14]INDEX!$AD$8</definedName>
    <definedName name="MONTH_LONG">[14]INDEX!$AD$9</definedName>
    <definedName name="MULT">'[27]|Index|'!$W$4</definedName>
    <definedName name="NBV">#REF!</definedName>
    <definedName name="NorB">'[22]B. Setup'!$A$131:$A$132</definedName>
    <definedName name="NumOfPCs">'[21]7a. Alloc Percent'!$A$13:$N$63</definedName>
    <definedName name="o" hidden="1">{#N/A,#N/A,FALSE,"New Depr Sch-150% DB";#N/A,#N/A,FALSE,"Cash Flows RLP";#N/A,#N/A,FALSE,"IRR";#N/A,#N/A,FALSE,"Proforma IS";#N/A,#N/A,FALSE,"Assumptions"}</definedName>
    <definedName name="OEB_LIST">'[5]|'!$G$2:$G$600</definedName>
    <definedName name="OEBcodes">'[28]OEB Codes'!$B$9:$Z$511</definedName>
    <definedName name="operating">'[15]WorkPlan - Operating'!$B$7:$AP$678</definedName>
    <definedName name="opsupplier">[16]Setup!$A$30:$A$106</definedName>
    <definedName name="Order" hidden="1">255</definedName>
    <definedName name="pemployee">'[15]Labour Types'!$B$7:$H$106</definedName>
    <definedName name="PERIOD_CUTOFF">[14]INDEX!$AD$2</definedName>
    <definedName name="PorW">'[22]B. Setup'!$C$131:$C$132</definedName>
    <definedName name="projectemployee">'[12]Labour Types'!$U$7:$V$106</definedName>
    <definedName name="projectname">'[16]Labour Types'!$U$7:$U$137</definedName>
    <definedName name="QEWR" hidden="1">{"Network Summary",#N/A,TRUE,"Summary";"Piping Summary",#N/A,TRUE," Piping";"Meters Summary",#N/A,TRUE,"Meters &amp; Connections";"Connections Summary",#N/A,TRUE,"Meters &amp; Connections";"Stations Summary",#N/A,TRUE,"Stations Pivot"}</definedName>
    <definedName name="QUARTER">[14]INDEX!$AD$10</definedName>
    <definedName name="Rate_Class">[29]lists!$A$1:$A$104</definedName>
    <definedName name="Ratebase">'[30]Distribution Revenue by Source'!$C$25</definedName>
    <definedName name="ratedescription">[31]hidden1!$D$1:$D$122</definedName>
    <definedName name="REASON_CODES">[14]INDEX!$BA$3:$BA$32</definedName>
    <definedName name="Reversing">[32]Reversing!$B$4:$B$5</definedName>
    <definedName name="rr" hidden="1">{#N/A,#N/A,FALSE,"Aging Summary";#N/A,#N/A,FALSE,"Ratio Analysis";#N/A,#N/A,FALSE,"Test 120 Day Accts";#N/A,#N/A,FALSE,"Tickmarks"}</definedName>
    <definedName name="SAPBEXrevision" hidden="1">9</definedName>
    <definedName name="SAPBEXsysID" hidden="1">"BWP"</definedName>
    <definedName name="SAPBEXwbID" hidden="1">"451N6G6HNH5M7RVWKXOTIVLAA"</definedName>
    <definedName name="SDF" hidden="1">{#N/A,#N/A,FALSE,"Aging Summary";#N/A,#N/A,FALSE,"Ratio Analysis";#N/A,#N/A,FALSE,"Test 120 Day Accts";#N/A,#N/A,FALSE,"Tickmarks"}</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g" hidden="1">{#N/A,#N/A,FALSE,"Aging Summary";#N/A,#N/A,FALSE,"Ratio Analysis";#N/A,#N/A,FALSE,"Test 120 Day Accts";#N/A,#N/A,FALSE,"Tickmarks"}</definedName>
    <definedName name="sdfvsdfv" hidden="1">{#N/A,#N/A,FALSE,"Aging Summary";#N/A,#N/A,FALSE,"Ratio Analysis";#N/A,#N/A,FALSE,"Test 120 Day Accts";#N/A,#N/A,FALSE,"Tickmarks"}</definedName>
    <definedName name="srdfg" hidden="1">{#N/A,#N/A,FALSE,"Aging Summary";#N/A,#N/A,FALSE,"Ratio Analysis";#N/A,#N/A,FALSE,"Test 120 Day Accts";#N/A,#N/A,FALSE,"Tickmarks"}</definedName>
    <definedName name="stdhg" hidden="1">{#N/A,#N/A,FALSE,"Aging Summary";#N/A,#N/A,FALSE,"Ratio Analysis";#N/A,#N/A,FALSE,"Test 120 Day Accts";#N/A,#N/A,FALSE,"Tickmarks"}</definedName>
    <definedName name="stsg" hidden="1">{"Network Summary",#N/A,TRUE,"Summary";"Piping Summary",#N/A,TRUE," Piping";"Meters Summary",#N/A,TRUE,"Meters &amp; Connections";"Connections Summary",#N/A,TRUE,"Meters &amp; Connections";"Stations Summary",#N/A,TRUE,"Stations Pivot"}</definedName>
    <definedName name="SUMMARY">#REF!</definedName>
    <definedName name="TaxYear">[33]Main!$C$8</definedName>
    <definedName name="TestYear">'[29]LDC Info'!$E$24</definedName>
    <definedName name="TM1REBUILDOPTION">1</definedName>
    <definedName name="TorF">'[22]B. Setup'!$B$131:$B$132</definedName>
    <definedName name="u" hidden="1">{#N/A,#N/A,FALSE,"Aging Summary";#N/A,#N/A,FALSE,"Ratio Analysis";#N/A,#N/A,FALSE,"Test 120 Day Accts";#N/A,#N/A,FALSE,"Tickmarks"}</definedName>
    <definedName name="UnionStaff">[15]Setup!$B$17:$G$114</definedName>
    <definedName name="UnionTitles">[15]Setup!$B$17:$B$114</definedName>
    <definedName name="Units">[29]lists!$N$2:$N$5</definedName>
    <definedName name="UsefulLife">'[11]Depreciation Summary'!$A$10:$C$40</definedName>
    <definedName name="USOA">'[34]B. Setup'!$A$1649:$B$2120</definedName>
    <definedName name="Utility">[35]Financials!$A$1</definedName>
    <definedName name="utitliy1">[36]Financials!$A$1</definedName>
    <definedName name="VarSum">'[7]monthly details by account'!$E$99:$AB$105</definedName>
    <definedName name="vehicle">[16]Setup!$A$115:$A$134</definedName>
    <definedName name="vehiclelookup">[12]Setup!$A$325:$E$344</definedName>
    <definedName name="VV" hidden="1">{#N/A,#N/A,FALSE,"Aging Summary";#N/A,#N/A,FALSE,"Ratio Analysis";#N/A,#N/A,FALSE,"Test 120 Day Accts";#N/A,#N/A,FALSE,"Tickmarks"}</definedName>
    <definedName name="waresd" hidden="1">{#N/A,#N/A,FALSE,"Aging Summary";#N/A,#N/A,FALSE,"Ratio Analysis";#N/A,#N/A,FALSE,"Test 120 Day Accts";#N/A,#N/A,FALSE,"Tickmarks"}</definedName>
    <definedName name="wemployee">'[15]Labour Types'!$A$7:$H$106</definedName>
    <definedName name="wlkednjfc" hidden="1">{#N/A,#N/A,FALSE,"Aging Summary";#N/A,#N/A,FALSE,"Ratio Analysis";#N/A,#N/A,FALSE,"Test 120 Day Accts";#N/A,#N/A,FALSE,"Tickmarks"}</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'[12]Labour Types'!$S$7:$T$106</definedName>
    <definedName name="workname">'[16]Labour Types'!$S$7:$S$137</definedName>
    <definedName name="wrn.1996._.PROPERTY._.AND._.BUSINESS._.INTERRUPTION._.VALUES." hidden="1">{#N/A,#N/A,TRUE,"96PROP"}</definedName>
    <definedName name="wrn.AFE._.REGISTER." hidden="1">{#N/A,#N/A,FALSE,"CLAIMS";#N/A,#N/A,FALSE,"EXPENSE";#N/A,#N/A,FALSE,"CAPITAL"}</definedName>
    <definedName name="wrn.Aging._.and._.Trend._.Analysis." hidden="1">{#N/A,#N/A,FALSE,"Aging Summary";#N/A,#N/A,FALSE,"Ratio Analysis";#N/A,#N/A,FALSE,"Test 120 Day Accts";#N/A,#N/A,FALSE,"Tickmarks"}</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STATEMENTS." hidden="1">{"BALANCE SHEET",#N/A,FALSE,"Balance Sheet";"INCOME STATEMENT",#N/A,FALSE,"Income Statement";"STMT OF CASH FLOWS",#N/A,FALSE,"Cash Flows Indirect";"PARTNERS CAPITAL STMT",#N/A,FALSE,"Partners Capital"}</definedName>
    <definedName name="wrn.APCT." hidden="1">{"Page1",#N/A,FALSE,"APCT";"Page2",#N/A,FALSE,"APCT"}</definedName>
    <definedName name="wrn.APL." hidden="1">{"Page1",#N/A,FALSE,"APL";"Page2",#N/A,FALSE,"APL"}</definedName>
    <definedName name="wrn.assumptions." hidden="1">{"assumptions1",#N/A,FALSE,"Valuation Analysis";"assumptions2",#N/A,FALSE,"Valuation Analysis"}</definedName>
    <definedName name="wrn.balance._.sheet." hidden="1">{"bs",#N/A,FALSE,"SCF"}</definedName>
    <definedName name="wrn.Basic._.Report." hidden="1">{#N/A,#N/A,FALSE,"New Depr Sch-150% DB";#N/A,#N/A,FALSE,"Cash Flows RLP";#N/A,#N/A,FALSE,"IRR";#N/A,#N/A,FALSE,"Proforma IS";#N/A,#N/A,FALSE,"Assumptions"}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{#N/A,#N/A,FALSE,"Assumptions";#N/A,#N/A,FALSE,"Proforma IS";#N/A,#N/A,FALSE,"Cash Flows RLP";#N/A,#N/A,FALSE,"IRR";#N/A,#N/A,FALSE,"New Depr Sch-150% DB";#N/A,#N/A,FALSE,"Comments"}</definedName>
    <definedName name="wrn.contributory._.asset._.charges." hidden="1">{"contributory1",#N/A,FALSE,"Contributory Assets Detail";"contributory2",#N/A,FALSE,"Contributory Assets Detail"}</definedName>
    <definedName name="wrn.COSA._.FS._.국문." hidden="1">{#N/A,#N/A,FALSE,"BS";#N/A,#N/A,FALSE,"PL";#N/A,#N/A,FALSE,"처분";#N/A,#N/A,FALSE,"현금";#N/A,#N/A,FALSE,"매출";#N/A,#N/A,FALSE,"원가";#N/A,#N/A,FALSE,"경영"}</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ocumentation." hidden="1">{"documentation1",#N/A,FALSE,"Documentation";"documentation2",#N/A,FALSE,"Documentation"}</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OOTNOTES." hidden="1">{"Footnotespg1",#N/A,FALSE,"Footnotes";"Footnotespg2",#N/A,FALSE,"Footnotes"}</definedName>
    <definedName name="wrn.GARNISH." hidden="1">{#N/A,#N/A,FALSE,"HIBBARD";#N/A,#N/A,FALSE,"BEATON";#N/A,#N/A,FALSE,"CLARKSON";#N/A,#N/A,FALSE,"HARTMAN";#N/A,#N/A,FALSE,"SAMSON";#N/A,#N/A,FALSE,"VENSKAITIS";#N/A,#N/A,FALSE,"MCNEIL"}</definedName>
    <definedName name="wrn.GGR._.Network._.Exhibit." hidden="1">{"Network Summary",#N/A,TRUE,"Summary";"Piping Summary",#N/A,TRUE," Piping";"Meters Summary",#N/A,TRUE,"Meters &amp; Connections";"Connections Summary",#N/A,TRUE,"Meters &amp; Connections";"Stations Summary",#N/A,TRUE,"Stations Pivot"}</definedName>
    <definedName name="wrn.gross._.margin._.detail." hidden="1">{"gross_margin1",#N/A,FALSE,"Gross Margin Detail";"gross_margin2",#N/A,FALSE,"Gross Margin Detail"}</definedName>
    <definedName name="wrn.historical._.performance." hidden="1">{"historical acquirer",#N/A,FALSE,"Historical Performance";"historical target",#N/A,FALSE,"Historical Performance"}</definedName>
    <definedName name="wrn.income." hidden="1">{"income",#N/A,FALSE,"income_statement"}</definedName>
    <definedName name="wrn.INCOME._.STATEMENT." hidden="1">{"INCOME STATEMENT",#N/A,FALSE,"Income Statement"}</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put._.sheet." hidden="1">{#N/A,#N/A,FALSE,"TICKERS INPUT SHEET"}</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PNL." hidden="1">{"LPNL1",#N/A,FALSE,"EntitiesWithReclasses";"LPNL2",#N/A,FALSE,"EntitiesWithReclasses";"LPNL3",#N/A,FALSE,"EntitiesWithReclasses"}</definedName>
    <definedName name="wrn.Multiples._.Calculation." hidden="1">{#N/A,#N/A,FALSE,"GCM Data Sum";#N/A,#N/A,FALSE,"TIC-Calculation";#N/A,#N/A,FALSE,"TIC  Multiples";#N/A,#N/A,FALSE,"P-E &amp; Price to Book Multiples";#N/A,#N/A,FALSE,"Margins-EBITDA-to-Growth"}</definedName>
    <definedName name="wrn.OMreport." hidden="1">{"OM_data",#N/A,FALSE,"O&amp;M Data Table";"OM_regulatory_adjustments",#N/A,FALSE,"O&amp;M Data Table";"OM_select_data",#N/A,FALSE,"O&amp;M Data Table"}</definedName>
    <definedName name="wrn.PARTNERS._.CAPITAL._.STMT." hidden="1">{"PARTNERS CAPITAL STMT",#N/A,FALSE,"Partners Capital"}</definedName>
    <definedName name="wrn.print." hidden="1">{#N/A,#N/A,FALSE,"Japan 2003";#N/A,#N/A,FALSE,"Sheet2"}</definedName>
    <definedName name="wrn.Print._.All._.Exhibits." hidden="1">{"Inc Stmt Dollar",#N/A,FALSE,"IS";"Inc Stmt CS",#N/A,FALSE,"IS";"BS Dollar",#N/A,FALSE,"BS";"BS CS",#N/A,FALSE,"BS";"CF Dollar",#N/A,FALSE,"CF";"Ratio No.1",#N/A,FALSE,"Ratio";"Ratio No.2",#N/A,FALSE,"Ratio"}</definedName>
    <definedName name="wrn.print._.all._.sheets." hidden="1">{"summary",#N/A,FALSE,"Valuation Analysis";"assumptions1",#N/A,FALSE,"Valuation Analysis";"assumptions2",#N/A,FALSE,"Valuation Analysis"}</definedName>
    <definedName name="wrn.Print._.Blank._.Exhibit." hidden="1">{"Extra 1",#N/A,FALSE,"Blank"}</definedName>
    <definedName name="wrn.Print._.BS._.Exhibits." hidden="1">{"BS Dollar",#N/A,FALSE,"BS";"BS CS",#N/A,FALSE,"BS"}</definedName>
    <definedName name="wrn.Print._.CF._.Exhibit." hidden="1">{"CF Dollar",#N/A,FALSE,"CF"}</definedName>
    <definedName name="wrn.Print._.Everything."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IS._.Exhibits." hidden="1">{"Inc Stmt Dollar",#N/A,FALSE,"IS";"Inc Stmt CS",#N/A,FALSE,"IS"}</definedName>
    <definedName name="wrn.Print._.Ratio._.Exhibits." hidden="1">{"Ratio No.1",#N/A,FALSE,"Ratio";"Ratio No.2",#N/A,FALSE,"Ratio"}</definedName>
    <definedName name="wrn.Projected._.Data._.and._.Subject._.Company._.Data." hidden="1">{#N/A,#N/A,FALSE,"Projected Data &amp; SUBJECT-INPUTS"}</definedName>
    <definedName name="wrn.Range._.Values." hidden="1">{"page1",#N/A,FALSE,"Range Value - Incl Reclasses";"page2",#N/A,FALSE,"Range Value - Incl Reclasses";"page3",#N/A,FALSE,"Range Value - Incl Reclasses"}</definedName>
    <definedName name="wrn.Report._.Exhibits." hidden="1">{"Inc Stmt Exhibit",#N/A,FALSE,"IS";"BS Exhibit",#N/A,FALSE,"BS";"Ratio No.1",#N/A,FALSE,"Ratio";"Ratio No.2",#N/A,FALSE,"Ratio"}</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detail." hidden="1">{"revenue detail 1",#N/A,FALSE,"Revenue Detail";"revenue detail 2",#N/A,FALSE,"Revenue Detail";"revenue detail 3",#N/A,FALSE,"Revenue Detail";"revenue detail 4",#N/A,FALSE,"Revenue Detail"}</definedName>
    <definedName name="wrn.revenue._.graph." hidden="1">{"revenue graph",#N/A,FALSE,"Revenue Graph"}</definedName>
    <definedName name="wrn.sample." hidden="1">{"sample",#N/A,FALSE,"Client Input Sheet"}</definedName>
    <definedName name="wrn.Shorten._.Version." hidden="1">{#N/A,#N/A,FALSE,"changes";#N/A,#N/A,FALSE,"Assumptions";"view1",#N/A,FALSE,"BE Analysis";"view2",#N/A,FALSE,"BE Analysis";#N/A,#N/A,FALSE,"DCF Calculation - Scenario 1";"Dollar",#N/A,FALSE,"Consolidated - Scenario 1";"CS",#N/A,FALSE,"Consolidated - Scenario 1"}</definedName>
    <definedName name="wrn.Standard." hidden="1">{#N/A,#N/A,FALSE,"IS US";#N/A,#N/A,FALSE,"BS US";#N/A,#N/A,FALSE,"IS LOCAL";#N/A,#N/A,FALSE,"BS INPUT";#N/A,#N/A,FALSE,"EQUITY";#N/A,#N/A,FALSE,"LOCAL ADJ";#N/A,#N/A,FALSE,"GAAP ADJ"}</definedName>
    <definedName name="wrn.STMT._.OF._.CASH._.FLOWS." hidden="1">{"STMT OF CASH FLOWS",#N/A,FALSE,"Cash Flows Indirect"}</definedName>
    <definedName name="wrn.summary." hidden="1">{"summary",#N/A,FALSE,"Valuation Analysis"}</definedName>
    <definedName name="wrn.summary._.schedules." hidden="1">{"summary1",#N/A,FALSE,"Summary of Values";"summary2",#N/A,FALSE,"Summary of Values"}</definedName>
    <definedName name="wrn.TB._.ALL._.ACCTS." hidden="1">{"BALANCE SHEET ACCOUNTS",#N/A,TRUE,"Working Trial Balance";"INCOME ACCOUNTS",#N/A,TRUE,"Working Trial Balance"}</definedName>
    <definedName name="wrn.TB._.BALANCE._.SHEET." hidden="1">{"BALANCE SHEET ACCOUNTS",#N/A,FALSE,"Working Trial Balance"}</definedName>
    <definedName name="wrn.TB._.EXPLANATIONS." hidden="1">{"EXPLANATIONS",#N/A,FALSE,"Working Trial Balance"}</definedName>
    <definedName name="wrn.TB._.INCOME._.STMT." hidden="1">{"INCOME ACCOUNTS",#N/A,FALSE,"Working Trial Balance"}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rademark._.and._.trade._.name." hidden="1">{"trademark1",#N/A,FALSE,"Trademark(s) and Trade Name(s)"}</definedName>
    <definedName name="wrn.work._.paper._.shcedules." hidden="1">{"summary1",#N/A,FALSE,"Summary of Values";"summary2",#N/A,FALSE,"Summary of Values";"weighted average returns",#N/A,FALSE,"WACC and WARA";"fixed asset detail",#N/A,FALSE,"Fixed Asset Detail"}</definedName>
    <definedName name="wrn.X140." hidden="1">{"page1",#N/A,FALSE,"X140withReclasses";"page2",#N/A,FALSE,"X140withReclasses";"page3",#N/A,FALSE,"X140withReclasses"}</definedName>
    <definedName name="wrn.土地." hidden="1">{"土地",#N/A,FALSE,"土地建物"}</definedName>
    <definedName name="wrn.建物." hidden="1">{"建物",#N/A,FALSE,"土地建物"}</definedName>
    <definedName name="YEAR">[14]INDEX!$AD$4</definedName>
    <definedName name="YEAR_LIST">[14]INDEX!$AD$11:$AD$20</definedName>
    <definedName name="yrh" hidden="1">{#N/A,#N/A,FALSE,"Aging Summary";#N/A,#N/A,FALSE,"Ratio Analysis";#N/A,#N/A,FALSE,"Test 120 Day Accts";#N/A,#N/A,FALSE,"Tickmarks"}</definedName>
    <definedName name="YTDvar">'[6]CAP - data - current month'!$O$10:$O$1008</definedName>
    <definedName name="zzz" hidden="1">{#N/A,#N/A,FALSE,"Aging Summary";#N/A,#N/A,FALSE,"Ratio Analysis";#N/A,#N/A,FALSE,"Test 120 Day Accts";#N/A,#N/A,FALSE,"Tickmarks"}</definedName>
    <definedName name="건가new" hidden="1">{#N/A,#N/A,FALSE,"BS";#N/A,#N/A,FALSE,"PL";#N/A,#N/A,FALSE,"처분";#N/A,#N/A,FALSE,"현금";#N/A,#N/A,FALSE,"매출";#N/A,#N/A,FALSE,"원가";#N/A,#N/A,FALSE,"경영"}</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편집" hidden="1">{#N/A,#N/A,FALSE,"BS";#N/A,#N/A,FALSE,"PL";#N/A,#N/A,FALSE,"처분";#N/A,#N/A,FALSE,"현금";#N/A,#N/A,FALSE,"매출";#N/A,#N/A,FALSE,"원가";#N/A,#N/A,FALSE,"경영"}</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7" i="3" l="1"/>
  <c r="F177" i="3"/>
  <c r="L175" i="3"/>
  <c r="I175" i="3"/>
  <c r="J175" i="3" s="1"/>
  <c r="L174" i="3"/>
  <c r="I174" i="3"/>
  <c r="J174" i="3" s="1"/>
  <c r="L173" i="3"/>
  <c r="J173" i="3"/>
  <c r="I173" i="3"/>
  <c r="L172" i="3"/>
  <c r="J172" i="3"/>
  <c r="I172" i="3"/>
  <c r="L171" i="3"/>
  <c r="J171" i="3"/>
  <c r="I171" i="3"/>
  <c r="L170" i="3"/>
  <c r="J170" i="3"/>
  <c r="I170" i="3"/>
  <c r="L169" i="3"/>
  <c r="J169" i="3"/>
  <c r="I169" i="3"/>
  <c r="L168" i="3"/>
  <c r="I168" i="3"/>
  <c r="J168" i="3" s="1"/>
  <c r="L167" i="3"/>
  <c r="I167" i="3"/>
  <c r="J167" i="3" s="1"/>
  <c r="L166" i="3"/>
  <c r="I166" i="3"/>
  <c r="J166" i="3" s="1"/>
  <c r="I165" i="3"/>
  <c r="J165" i="3" s="1"/>
  <c r="L164" i="3"/>
  <c r="J164" i="3"/>
  <c r="I164" i="3"/>
  <c r="L163" i="3"/>
  <c r="I163" i="3"/>
  <c r="J163" i="3" s="1"/>
  <c r="L162" i="3"/>
  <c r="I162" i="3"/>
  <c r="J162" i="3" s="1"/>
  <c r="J161" i="3"/>
  <c r="I161" i="3"/>
  <c r="L161" i="3"/>
  <c r="L160" i="3"/>
  <c r="J160" i="3"/>
  <c r="I160" i="3"/>
  <c r="L159" i="3"/>
  <c r="I159" i="3"/>
  <c r="J159" i="3" s="1"/>
  <c r="L158" i="3"/>
  <c r="I158" i="3"/>
  <c r="J158" i="3" s="1"/>
  <c r="L157" i="3"/>
  <c r="I157" i="3"/>
  <c r="J157" i="3" s="1"/>
  <c r="H177" i="3"/>
  <c r="G146" i="3"/>
  <c r="F146" i="3"/>
  <c r="L144" i="3"/>
  <c r="I144" i="3"/>
  <c r="J144" i="3" s="1"/>
  <c r="L143" i="3"/>
  <c r="I143" i="3"/>
  <c r="J143" i="3" s="1"/>
  <c r="L142" i="3"/>
  <c r="I142" i="3"/>
  <c r="J142" i="3" s="1"/>
  <c r="L141" i="3"/>
  <c r="I141" i="3"/>
  <c r="J141" i="3" s="1"/>
  <c r="L140" i="3"/>
  <c r="J140" i="3"/>
  <c r="I140" i="3"/>
  <c r="L139" i="3"/>
  <c r="J139" i="3"/>
  <c r="I139" i="3"/>
  <c r="L138" i="3"/>
  <c r="J138" i="3"/>
  <c r="I138" i="3"/>
  <c r="L137" i="3"/>
  <c r="J137" i="3"/>
  <c r="I137" i="3"/>
  <c r="L136" i="3"/>
  <c r="I136" i="3"/>
  <c r="J136" i="3" s="1"/>
  <c r="L135" i="3"/>
  <c r="I135" i="3"/>
  <c r="J135" i="3" s="1"/>
  <c r="L134" i="3"/>
  <c r="L133" i="3"/>
  <c r="J133" i="3"/>
  <c r="I133" i="3"/>
  <c r="L132" i="3"/>
  <c r="L131" i="3"/>
  <c r="J131" i="3"/>
  <c r="I131" i="3"/>
  <c r="L130" i="3"/>
  <c r="I130" i="3"/>
  <c r="J130" i="3" s="1"/>
  <c r="L129" i="3"/>
  <c r="I129" i="3"/>
  <c r="J129" i="3" s="1"/>
  <c r="L128" i="3"/>
  <c r="I128" i="3"/>
  <c r="J128" i="3" s="1"/>
  <c r="I127" i="3"/>
  <c r="J127" i="3" s="1"/>
  <c r="L127" i="3"/>
  <c r="I126" i="3"/>
  <c r="J126" i="3" s="1"/>
  <c r="G115" i="3"/>
  <c r="F115" i="3"/>
  <c r="L113" i="3"/>
  <c r="J113" i="3"/>
  <c r="I113" i="3"/>
  <c r="L112" i="3"/>
  <c r="I112" i="3"/>
  <c r="J112" i="3" s="1"/>
  <c r="L111" i="3"/>
  <c r="I111" i="3"/>
  <c r="J111" i="3" s="1"/>
  <c r="L110" i="3"/>
  <c r="I110" i="3"/>
  <c r="J110" i="3" s="1"/>
  <c r="L109" i="3"/>
  <c r="I109" i="3"/>
  <c r="J109" i="3" s="1"/>
  <c r="L108" i="3"/>
  <c r="J108" i="3"/>
  <c r="I108" i="3"/>
  <c r="L107" i="3"/>
  <c r="J107" i="3"/>
  <c r="I107" i="3"/>
  <c r="L106" i="3"/>
  <c r="J106" i="3"/>
  <c r="I106" i="3"/>
  <c r="L105" i="3"/>
  <c r="J105" i="3"/>
  <c r="I105" i="3"/>
  <c r="L104" i="3"/>
  <c r="I104" i="3"/>
  <c r="J104" i="3" s="1"/>
  <c r="L103" i="3"/>
  <c r="J103" i="3"/>
  <c r="I103" i="3"/>
  <c r="L102" i="3"/>
  <c r="I102" i="3"/>
  <c r="J102" i="3" s="1"/>
  <c r="L100" i="3"/>
  <c r="J100" i="3"/>
  <c r="I100" i="3"/>
  <c r="L99" i="3"/>
  <c r="I99" i="3"/>
  <c r="J99" i="3" s="1"/>
  <c r="B98" i="3"/>
  <c r="L97" i="3"/>
  <c r="J97" i="3"/>
  <c r="I97" i="3"/>
  <c r="B97" i="3"/>
  <c r="L96" i="3"/>
  <c r="J96" i="3"/>
  <c r="I96" i="3"/>
  <c r="L95" i="3"/>
  <c r="I95" i="3"/>
  <c r="J95" i="3" s="1"/>
  <c r="L94" i="3"/>
  <c r="I94" i="3"/>
  <c r="L82" i="3"/>
  <c r="I82" i="3"/>
  <c r="J82" i="3" s="1"/>
  <c r="L81" i="3"/>
  <c r="J81" i="3"/>
  <c r="I81" i="3"/>
  <c r="L80" i="3"/>
  <c r="J80" i="3"/>
  <c r="I80" i="3"/>
  <c r="A80" i="3"/>
  <c r="A111" i="3" s="1"/>
  <c r="A142" i="3" s="1"/>
  <c r="A173" i="3" s="1"/>
  <c r="L79" i="3"/>
  <c r="I79" i="3"/>
  <c r="J79" i="3" s="1"/>
  <c r="D79" i="3"/>
  <c r="P79" i="3" s="1"/>
  <c r="D110" i="3" s="1"/>
  <c r="P110" i="3" s="1"/>
  <c r="D141" i="3" s="1"/>
  <c r="P141" i="3" s="1"/>
  <c r="D172" i="3" s="1"/>
  <c r="P172" i="3" s="1"/>
  <c r="L78" i="3"/>
  <c r="J78" i="3"/>
  <c r="I78" i="3"/>
  <c r="L77" i="3"/>
  <c r="J77" i="3"/>
  <c r="I77" i="3"/>
  <c r="B77" i="3"/>
  <c r="A77" i="3"/>
  <c r="A108" i="3" s="1"/>
  <c r="A139" i="3" s="1"/>
  <c r="A170" i="3" s="1"/>
  <c r="L76" i="3"/>
  <c r="I76" i="3"/>
  <c r="J76" i="3" s="1"/>
  <c r="D76" i="3"/>
  <c r="P76" i="3" s="1"/>
  <c r="D107" i="3" s="1"/>
  <c r="P107" i="3" s="1"/>
  <c r="D138" i="3" s="1"/>
  <c r="P138" i="3" s="1"/>
  <c r="D169" i="3" s="1"/>
  <c r="P169" i="3" s="1"/>
  <c r="L75" i="3"/>
  <c r="J75" i="3"/>
  <c r="I75" i="3"/>
  <c r="L74" i="3"/>
  <c r="I74" i="3"/>
  <c r="J74" i="3" s="1"/>
  <c r="B74" i="3"/>
  <c r="L73" i="3"/>
  <c r="I73" i="3"/>
  <c r="J73" i="3" s="1"/>
  <c r="M72" i="3"/>
  <c r="B72" i="3"/>
  <c r="B103" i="3" s="1"/>
  <c r="L71" i="3"/>
  <c r="K71" i="3"/>
  <c r="J71" i="3"/>
  <c r="I71" i="3"/>
  <c r="B71" i="3"/>
  <c r="B102" i="3" s="1"/>
  <c r="A71" i="3"/>
  <c r="A102" i="3" s="1"/>
  <c r="A133" i="3" s="1"/>
  <c r="A164" i="3" s="1"/>
  <c r="I70" i="3"/>
  <c r="J70" i="3" s="1"/>
  <c r="L70" i="3"/>
  <c r="B70" i="3"/>
  <c r="B101" i="3" s="1"/>
  <c r="L69" i="3"/>
  <c r="J69" i="3"/>
  <c r="I69" i="3"/>
  <c r="B69" i="3"/>
  <c r="A69" i="3"/>
  <c r="A100" i="3" s="1"/>
  <c r="A131" i="3" s="1"/>
  <c r="A162" i="3" s="1"/>
  <c r="I68" i="3"/>
  <c r="J68" i="3" s="1"/>
  <c r="K68" i="3" s="1"/>
  <c r="L68" i="3"/>
  <c r="B68" i="3"/>
  <c r="B99" i="3" s="1"/>
  <c r="L67" i="3"/>
  <c r="I67" i="3"/>
  <c r="J67" i="3" s="1"/>
  <c r="B67" i="3"/>
  <c r="L66" i="3"/>
  <c r="K66" i="3"/>
  <c r="J66" i="3"/>
  <c r="I66" i="3"/>
  <c r="B66" i="3"/>
  <c r="A66" i="3"/>
  <c r="A97" i="3" s="1"/>
  <c r="A128" i="3" s="1"/>
  <c r="A159" i="3" s="1"/>
  <c r="I65" i="3"/>
  <c r="J65" i="3" s="1"/>
  <c r="L65" i="3"/>
  <c r="B65" i="3"/>
  <c r="B96" i="3" s="1"/>
  <c r="L64" i="3"/>
  <c r="J64" i="3"/>
  <c r="I64" i="3"/>
  <c r="B64" i="3"/>
  <c r="J63" i="3"/>
  <c r="I63" i="3"/>
  <c r="G63" i="3"/>
  <c r="B63" i="3"/>
  <c r="A63" i="3"/>
  <c r="A94" i="3" s="1"/>
  <c r="A125" i="3" s="1"/>
  <c r="A156" i="3" s="1"/>
  <c r="G53" i="3"/>
  <c r="F53" i="3"/>
  <c r="M51" i="3"/>
  <c r="L51" i="3"/>
  <c r="K51" i="3"/>
  <c r="J51" i="3"/>
  <c r="I51" i="3"/>
  <c r="P51" i="3"/>
  <c r="D82" i="3" s="1"/>
  <c r="P82" i="3" s="1"/>
  <c r="D113" i="3" s="1"/>
  <c r="P113" i="3" s="1"/>
  <c r="D144" i="3" s="1"/>
  <c r="P144" i="3" s="1"/>
  <c r="D175" i="3" s="1"/>
  <c r="P175" i="3" s="1"/>
  <c r="B82" i="3"/>
  <c r="A82" i="3"/>
  <c r="A113" i="3" s="1"/>
  <c r="A144" i="3" s="1"/>
  <c r="A175" i="3" s="1"/>
  <c r="L50" i="3"/>
  <c r="I50" i="3"/>
  <c r="J50" i="3" s="1"/>
  <c r="P50" i="3"/>
  <c r="D81" i="3" s="1"/>
  <c r="P81" i="3" s="1"/>
  <c r="D112" i="3" s="1"/>
  <c r="P112" i="3" s="1"/>
  <c r="D143" i="3" s="1"/>
  <c r="P143" i="3" s="1"/>
  <c r="D174" i="3" s="1"/>
  <c r="P174" i="3" s="1"/>
  <c r="A81" i="3"/>
  <c r="A112" i="3" s="1"/>
  <c r="A143" i="3" s="1"/>
  <c r="A174" i="3" s="1"/>
  <c r="L49" i="3"/>
  <c r="K49" i="3"/>
  <c r="J49" i="3"/>
  <c r="I49" i="3"/>
  <c r="P49" i="3"/>
  <c r="D80" i="3" s="1"/>
  <c r="P80" i="3" s="1"/>
  <c r="D111" i="3" s="1"/>
  <c r="P111" i="3" s="1"/>
  <c r="D142" i="3" s="1"/>
  <c r="P142" i="3" s="1"/>
  <c r="D173" i="3" s="1"/>
  <c r="P173" i="3" s="1"/>
  <c r="M49" i="3"/>
  <c r="P48" i="3"/>
  <c r="L48" i="3"/>
  <c r="J48" i="3"/>
  <c r="I48" i="3"/>
  <c r="A79" i="3"/>
  <c r="A110" i="3" s="1"/>
  <c r="A141" i="3" s="1"/>
  <c r="A172" i="3" s="1"/>
  <c r="L47" i="3"/>
  <c r="I47" i="3"/>
  <c r="J47" i="3" s="1"/>
  <c r="P47" i="3"/>
  <c r="D78" i="3" s="1"/>
  <c r="P78" i="3" s="1"/>
  <c r="D109" i="3" s="1"/>
  <c r="P109" i="3" s="1"/>
  <c r="D140" i="3" s="1"/>
  <c r="P140" i="3" s="1"/>
  <c r="D171" i="3" s="1"/>
  <c r="P171" i="3" s="1"/>
  <c r="A78" i="3"/>
  <c r="A109" i="3" s="1"/>
  <c r="A140" i="3" s="1"/>
  <c r="A171" i="3" s="1"/>
  <c r="L46" i="3"/>
  <c r="K46" i="3"/>
  <c r="J46" i="3"/>
  <c r="I46" i="3"/>
  <c r="P46" i="3"/>
  <c r="D77" i="3" s="1"/>
  <c r="P77" i="3" s="1"/>
  <c r="D108" i="3" s="1"/>
  <c r="P108" i="3" s="1"/>
  <c r="D139" i="3" s="1"/>
  <c r="P139" i="3" s="1"/>
  <c r="D170" i="3" s="1"/>
  <c r="P170" i="3" s="1"/>
  <c r="P45" i="3"/>
  <c r="L45" i="3"/>
  <c r="J45" i="3"/>
  <c r="I45" i="3"/>
  <c r="A76" i="3"/>
  <c r="A107" i="3" s="1"/>
  <c r="A138" i="3" s="1"/>
  <c r="A169" i="3" s="1"/>
  <c r="L44" i="3"/>
  <c r="I44" i="3"/>
  <c r="J44" i="3" s="1"/>
  <c r="P44" i="3"/>
  <c r="D75" i="3" s="1"/>
  <c r="P75" i="3" s="1"/>
  <c r="D106" i="3" s="1"/>
  <c r="P106" i="3" s="1"/>
  <c r="D137" i="3" s="1"/>
  <c r="P137" i="3" s="1"/>
  <c r="D168" i="3" s="1"/>
  <c r="P168" i="3" s="1"/>
  <c r="A75" i="3"/>
  <c r="A106" i="3" s="1"/>
  <c r="A137" i="3" s="1"/>
  <c r="A168" i="3" s="1"/>
  <c r="M43" i="3"/>
  <c r="L43" i="3"/>
  <c r="K43" i="3"/>
  <c r="J43" i="3"/>
  <c r="I43" i="3"/>
  <c r="P43" i="3"/>
  <c r="D74" i="3" s="1"/>
  <c r="P74" i="3" s="1"/>
  <c r="D105" i="3" s="1"/>
  <c r="P105" i="3" s="1"/>
  <c r="D136" i="3" s="1"/>
  <c r="P136" i="3" s="1"/>
  <c r="D167" i="3" s="1"/>
  <c r="P167" i="3" s="1"/>
  <c r="A74" i="3"/>
  <c r="A105" i="3" s="1"/>
  <c r="A136" i="3" s="1"/>
  <c r="A167" i="3" s="1"/>
  <c r="L42" i="3"/>
  <c r="I42" i="3"/>
  <c r="J42" i="3" s="1"/>
  <c r="A73" i="3"/>
  <c r="A104" i="3" s="1"/>
  <c r="A135" i="3" s="1"/>
  <c r="A166" i="3" s="1"/>
  <c r="O41" i="3"/>
  <c r="M41" i="3"/>
  <c r="L41" i="3"/>
  <c r="K41" i="3"/>
  <c r="J41" i="3"/>
  <c r="I41" i="3"/>
  <c r="P41" i="3"/>
  <c r="D72" i="3" s="1"/>
  <c r="A72" i="3"/>
  <c r="A103" i="3" s="1"/>
  <c r="A134" i="3" s="1"/>
  <c r="A165" i="3" s="1"/>
  <c r="O40" i="3"/>
  <c r="P40" i="3" s="1"/>
  <c r="D71" i="3" s="1"/>
  <c r="M40" i="3"/>
  <c r="L40" i="3"/>
  <c r="K40" i="3"/>
  <c r="J40" i="3"/>
  <c r="I40" i="3"/>
  <c r="O39" i="3"/>
  <c r="L39" i="3"/>
  <c r="I39" i="3"/>
  <c r="J39" i="3" s="1"/>
  <c r="K39" i="3" s="1"/>
  <c r="M39" i="3" s="1"/>
  <c r="A70" i="3"/>
  <c r="A101" i="3" s="1"/>
  <c r="A132" i="3" s="1"/>
  <c r="A163" i="3" s="1"/>
  <c r="L38" i="3"/>
  <c r="I38" i="3"/>
  <c r="J38" i="3" s="1"/>
  <c r="K38" i="3" s="1"/>
  <c r="M38" i="3" s="1"/>
  <c r="O38" i="3" s="1"/>
  <c r="P38" i="3" s="1"/>
  <c r="D69" i="3" s="1"/>
  <c r="J37" i="3"/>
  <c r="K37" i="3" s="1"/>
  <c r="I37" i="3"/>
  <c r="A68" i="3"/>
  <c r="A99" i="3" s="1"/>
  <c r="A130" i="3" s="1"/>
  <c r="A161" i="3" s="1"/>
  <c r="L36" i="3"/>
  <c r="K36" i="3"/>
  <c r="M36" i="3" s="1"/>
  <c r="O36" i="3" s="1"/>
  <c r="J36" i="3"/>
  <c r="I36" i="3"/>
  <c r="P36" i="3"/>
  <c r="D67" i="3" s="1"/>
  <c r="A67" i="3"/>
  <c r="A98" i="3" s="1"/>
  <c r="A129" i="3" s="1"/>
  <c r="A160" i="3" s="1"/>
  <c r="M35" i="3"/>
  <c r="O35" i="3" s="1"/>
  <c r="L35" i="3"/>
  <c r="K35" i="3"/>
  <c r="J35" i="3"/>
  <c r="I35" i="3"/>
  <c r="P35" i="3"/>
  <c r="D66" i="3" s="1"/>
  <c r="A65" i="3"/>
  <c r="A96" i="3" s="1"/>
  <c r="A127" i="3" s="1"/>
  <c r="A158" i="3" s="1"/>
  <c r="J33" i="3"/>
  <c r="I33" i="3"/>
  <c r="A64" i="3"/>
  <c r="A95" i="3" s="1"/>
  <c r="A126" i="3" s="1"/>
  <c r="A157" i="3" s="1"/>
  <c r="L32" i="3"/>
  <c r="K32" i="3"/>
  <c r="I32" i="3"/>
  <c r="J32" i="3" s="1"/>
  <c r="H53" i="3"/>
  <c r="G177" i="2"/>
  <c r="F177" i="2"/>
  <c r="L175" i="2"/>
  <c r="I175" i="2"/>
  <c r="J175" i="2" s="1"/>
  <c r="L174" i="2"/>
  <c r="J174" i="2"/>
  <c r="I174" i="2"/>
  <c r="L173" i="2"/>
  <c r="J173" i="2"/>
  <c r="I173" i="2"/>
  <c r="L172" i="2"/>
  <c r="J172" i="2"/>
  <c r="I172" i="2"/>
  <c r="L171" i="2"/>
  <c r="J171" i="2"/>
  <c r="I171" i="2"/>
  <c r="L170" i="2"/>
  <c r="I170" i="2"/>
  <c r="J170" i="2" s="1"/>
  <c r="L169" i="2"/>
  <c r="J169" i="2"/>
  <c r="I169" i="2"/>
  <c r="L168" i="2"/>
  <c r="J168" i="2"/>
  <c r="I168" i="2"/>
  <c r="L167" i="2"/>
  <c r="I167" i="2"/>
  <c r="J167" i="2" s="1"/>
  <c r="L166" i="2"/>
  <c r="I166" i="2"/>
  <c r="J166" i="2" s="1"/>
  <c r="L164" i="2"/>
  <c r="J164" i="2"/>
  <c r="I164" i="2"/>
  <c r="J163" i="2"/>
  <c r="I163" i="2"/>
  <c r="L163" i="2"/>
  <c r="L162" i="2"/>
  <c r="J162" i="2"/>
  <c r="I162" i="2"/>
  <c r="B162" i="2"/>
  <c r="I161" i="2"/>
  <c r="J161" i="2" s="1"/>
  <c r="L161" i="2"/>
  <c r="I160" i="2"/>
  <c r="J160" i="2" s="1"/>
  <c r="L159" i="2"/>
  <c r="A159" i="2"/>
  <c r="I158" i="2"/>
  <c r="J158" i="2" s="1"/>
  <c r="L158" i="2"/>
  <c r="L157" i="2"/>
  <c r="J157" i="2"/>
  <c r="I157" i="2"/>
  <c r="G146" i="2"/>
  <c r="F146" i="2"/>
  <c r="L144" i="2"/>
  <c r="I144" i="2"/>
  <c r="J144" i="2" s="1"/>
  <c r="L143" i="2"/>
  <c r="I143" i="2"/>
  <c r="J143" i="2" s="1"/>
  <c r="L142" i="2"/>
  <c r="J142" i="2"/>
  <c r="I142" i="2"/>
  <c r="L141" i="2"/>
  <c r="J141" i="2"/>
  <c r="I141" i="2"/>
  <c r="L140" i="2"/>
  <c r="J140" i="2"/>
  <c r="I140" i="2"/>
  <c r="L139" i="2"/>
  <c r="J139" i="2"/>
  <c r="I139" i="2"/>
  <c r="L138" i="2"/>
  <c r="I138" i="2"/>
  <c r="J138" i="2" s="1"/>
  <c r="L137" i="2"/>
  <c r="I137" i="2"/>
  <c r="J137" i="2" s="1"/>
  <c r="P136" i="2"/>
  <c r="D167" i="2" s="1"/>
  <c r="P167" i="2" s="1"/>
  <c r="L136" i="2"/>
  <c r="I136" i="2"/>
  <c r="J136" i="2" s="1"/>
  <c r="L135" i="2"/>
  <c r="J135" i="2"/>
  <c r="I135" i="2"/>
  <c r="L134" i="2"/>
  <c r="I134" i="2"/>
  <c r="J134" i="2" s="1"/>
  <c r="L133" i="2"/>
  <c r="J133" i="2"/>
  <c r="I133" i="2"/>
  <c r="L132" i="2"/>
  <c r="I132" i="2"/>
  <c r="J132" i="2" s="1"/>
  <c r="L131" i="2"/>
  <c r="I131" i="2"/>
  <c r="J131" i="2" s="1"/>
  <c r="B130" i="2"/>
  <c r="L129" i="2"/>
  <c r="J129" i="2"/>
  <c r="I129" i="2"/>
  <c r="B129" i="2"/>
  <c r="I128" i="2"/>
  <c r="J128" i="2" s="1"/>
  <c r="L128" i="2"/>
  <c r="L127" i="2"/>
  <c r="I127" i="2"/>
  <c r="J127" i="2" s="1"/>
  <c r="L126" i="2"/>
  <c r="J126" i="2"/>
  <c r="I126" i="2"/>
  <c r="F115" i="2"/>
  <c r="L113" i="2"/>
  <c r="I113" i="2"/>
  <c r="J113" i="2" s="1"/>
  <c r="L112" i="2"/>
  <c r="J112" i="2"/>
  <c r="I112" i="2"/>
  <c r="L111" i="2"/>
  <c r="I111" i="2"/>
  <c r="J111" i="2" s="1"/>
  <c r="L110" i="2"/>
  <c r="J110" i="2"/>
  <c r="I110" i="2"/>
  <c r="D110" i="2"/>
  <c r="P110" i="2" s="1"/>
  <c r="D141" i="2" s="1"/>
  <c r="P141" i="2" s="1"/>
  <c r="D172" i="2" s="1"/>
  <c r="P172" i="2" s="1"/>
  <c r="L109" i="2"/>
  <c r="J109" i="2"/>
  <c r="I109" i="2"/>
  <c r="L108" i="2"/>
  <c r="J108" i="2"/>
  <c r="I108" i="2"/>
  <c r="L107" i="2"/>
  <c r="I107" i="2"/>
  <c r="J107" i="2" s="1"/>
  <c r="L106" i="2"/>
  <c r="J106" i="2"/>
  <c r="I106" i="2"/>
  <c r="A106" i="2"/>
  <c r="A137" i="2" s="1"/>
  <c r="A168" i="2" s="1"/>
  <c r="L105" i="2"/>
  <c r="I105" i="2"/>
  <c r="J105" i="2" s="1"/>
  <c r="L104" i="2"/>
  <c r="J104" i="2"/>
  <c r="I104" i="2"/>
  <c r="L102" i="2"/>
  <c r="J102" i="2"/>
  <c r="I102" i="2"/>
  <c r="L101" i="2"/>
  <c r="L100" i="2"/>
  <c r="G100" i="2"/>
  <c r="B100" i="2"/>
  <c r="B131" i="2" s="1"/>
  <c r="L99" i="2"/>
  <c r="J99" i="2"/>
  <c r="I99" i="2"/>
  <c r="L98" i="2"/>
  <c r="I98" i="2"/>
  <c r="J98" i="2" s="1"/>
  <c r="B98" i="2"/>
  <c r="K98" i="2" s="1"/>
  <c r="L97" i="2"/>
  <c r="I97" i="2"/>
  <c r="J97" i="2" s="1"/>
  <c r="I96" i="2"/>
  <c r="J96" i="2" s="1"/>
  <c r="L96" i="2"/>
  <c r="L95" i="2"/>
  <c r="I95" i="2"/>
  <c r="J95" i="2" s="1"/>
  <c r="L82" i="2"/>
  <c r="I82" i="2"/>
  <c r="J82" i="2" s="1"/>
  <c r="A82" i="2"/>
  <c r="A113" i="2" s="1"/>
  <c r="A144" i="2" s="1"/>
  <c r="A175" i="2" s="1"/>
  <c r="L81" i="2"/>
  <c r="I81" i="2"/>
  <c r="J81" i="2" s="1"/>
  <c r="A81" i="2"/>
  <c r="A112" i="2" s="1"/>
  <c r="A143" i="2" s="1"/>
  <c r="A174" i="2" s="1"/>
  <c r="L80" i="2"/>
  <c r="I80" i="2"/>
  <c r="J80" i="2" s="1"/>
  <c r="L79" i="2"/>
  <c r="I79" i="2"/>
  <c r="J79" i="2" s="1"/>
  <c r="L78" i="2"/>
  <c r="K78" i="2"/>
  <c r="I78" i="2"/>
  <c r="J78" i="2" s="1"/>
  <c r="B78" i="2"/>
  <c r="A78" i="2"/>
  <c r="A109" i="2" s="1"/>
  <c r="A140" i="2" s="1"/>
  <c r="A171" i="2" s="1"/>
  <c r="L77" i="2"/>
  <c r="I77" i="2"/>
  <c r="J77" i="2" s="1"/>
  <c r="L76" i="2"/>
  <c r="I76" i="2"/>
  <c r="J76" i="2" s="1"/>
  <c r="P75" i="2"/>
  <c r="D106" i="2" s="1"/>
  <c r="P106" i="2" s="1"/>
  <c r="D137" i="2" s="1"/>
  <c r="P137" i="2" s="1"/>
  <c r="D168" i="2" s="1"/>
  <c r="P168" i="2" s="1"/>
  <c r="L75" i="2"/>
  <c r="J75" i="2"/>
  <c r="I75" i="2"/>
  <c r="B75" i="2"/>
  <c r="P74" i="2"/>
  <c r="D105" i="2" s="1"/>
  <c r="P105" i="2" s="1"/>
  <c r="D136" i="2" s="1"/>
  <c r="L74" i="2"/>
  <c r="J74" i="2"/>
  <c r="I74" i="2"/>
  <c r="L73" i="2"/>
  <c r="J73" i="2"/>
  <c r="I73" i="2"/>
  <c r="A73" i="2"/>
  <c r="A104" i="2" s="1"/>
  <c r="A135" i="2" s="1"/>
  <c r="A166" i="2" s="1"/>
  <c r="I72" i="2"/>
  <c r="J72" i="2" s="1"/>
  <c r="B72" i="2"/>
  <c r="B103" i="2" s="1"/>
  <c r="L71" i="2"/>
  <c r="J71" i="2"/>
  <c r="I71" i="2"/>
  <c r="B71" i="2"/>
  <c r="B70" i="2"/>
  <c r="B101" i="2" s="1"/>
  <c r="L69" i="2"/>
  <c r="J69" i="2"/>
  <c r="I69" i="2"/>
  <c r="B69" i="2"/>
  <c r="K69" i="2" s="1"/>
  <c r="L68" i="2"/>
  <c r="K68" i="2"/>
  <c r="I68" i="2"/>
  <c r="J68" i="2" s="1"/>
  <c r="B68" i="2"/>
  <c r="B99" i="2" s="1"/>
  <c r="A68" i="2"/>
  <c r="A99" i="2" s="1"/>
  <c r="A130" i="2" s="1"/>
  <c r="A161" i="2" s="1"/>
  <c r="K67" i="2"/>
  <c r="I67" i="2"/>
  <c r="J67" i="2" s="1"/>
  <c r="L67" i="2"/>
  <c r="B67" i="2"/>
  <c r="L66" i="2"/>
  <c r="K66" i="2"/>
  <c r="I66" i="2"/>
  <c r="J66" i="2" s="1"/>
  <c r="B66" i="2"/>
  <c r="B97" i="2" s="1"/>
  <c r="K97" i="2" s="1"/>
  <c r="B65" i="2"/>
  <c r="B96" i="2" s="1"/>
  <c r="B127" i="2" s="1"/>
  <c r="B64" i="2"/>
  <c r="L63" i="2"/>
  <c r="I63" i="2"/>
  <c r="J63" i="2" s="1"/>
  <c r="G63" i="2"/>
  <c r="G84" i="2" s="1"/>
  <c r="F84" i="2"/>
  <c r="B63" i="2"/>
  <c r="B94" i="2" s="1"/>
  <c r="A63" i="2"/>
  <c r="A94" i="2" s="1"/>
  <c r="A125" i="2" s="1"/>
  <c r="A156" i="2" s="1"/>
  <c r="G53" i="2"/>
  <c r="F53" i="2"/>
  <c r="P51" i="2"/>
  <c r="D82" i="2" s="1"/>
  <c r="P82" i="2" s="1"/>
  <c r="D113" i="2" s="1"/>
  <c r="P113" i="2" s="1"/>
  <c r="D144" i="2" s="1"/>
  <c r="P144" i="2" s="1"/>
  <c r="D175" i="2" s="1"/>
  <c r="P175" i="2" s="1"/>
  <c r="L51" i="2"/>
  <c r="J51" i="2"/>
  <c r="I51" i="2"/>
  <c r="P50" i="2"/>
  <c r="D81" i="2" s="1"/>
  <c r="P81" i="2" s="1"/>
  <c r="D112" i="2" s="1"/>
  <c r="P112" i="2" s="1"/>
  <c r="D143" i="2" s="1"/>
  <c r="P143" i="2" s="1"/>
  <c r="D174" i="2" s="1"/>
  <c r="P174" i="2" s="1"/>
  <c r="L50" i="2"/>
  <c r="I50" i="2"/>
  <c r="J50" i="2" s="1"/>
  <c r="M49" i="2"/>
  <c r="L49" i="2"/>
  <c r="J49" i="2"/>
  <c r="K49" i="2" s="1"/>
  <c r="I49" i="2"/>
  <c r="P49" i="2"/>
  <c r="D80" i="2" s="1"/>
  <c r="P80" i="2" s="1"/>
  <c r="D111" i="2" s="1"/>
  <c r="P111" i="2" s="1"/>
  <c r="D142" i="2" s="1"/>
  <c r="P142" i="2" s="1"/>
  <c r="D173" i="2" s="1"/>
  <c r="P173" i="2" s="1"/>
  <c r="B80" i="2"/>
  <c r="A80" i="2"/>
  <c r="A111" i="2" s="1"/>
  <c r="A142" i="2" s="1"/>
  <c r="A173" i="2" s="1"/>
  <c r="P48" i="2"/>
  <c r="D79" i="2" s="1"/>
  <c r="P79" i="2" s="1"/>
  <c r="L48" i="2"/>
  <c r="J48" i="2"/>
  <c r="I48" i="2"/>
  <c r="B79" i="2"/>
  <c r="K79" i="2" s="1"/>
  <c r="A79" i="2"/>
  <c r="A110" i="2" s="1"/>
  <c r="A141" i="2" s="1"/>
  <c r="A172" i="2" s="1"/>
  <c r="L47" i="2"/>
  <c r="J47" i="2"/>
  <c r="K47" i="2" s="1"/>
  <c r="I47" i="2"/>
  <c r="L46" i="2"/>
  <c r="I46" i="2"/>
  <c r="J46" i="2" s="1"/>
  <c r="P46" i="2"/>
  <c r="D77" i="2" s="1"/>
  <c r="P77" i="2" s="1"/>
  <c r="D108" i="2" s="1"/>
  <c r="P108" i="2" s="1"/>
  <c r="D139" i="2" s="1"/>
  <c r="P139" i="2" s="1"/>
  <c r="D170" i="2" s="1"/>
  <c r="P170" i="2" s="1"/>
  <c r="A77" i="2"/>
  <c r="A108" i="2" s="1"/>
  <c r="A139" i="2" s="1"/>
  <c r="A170" i="2" s="1"/>
  <c r="L45" i="2"/>
  <c r="I45" i="2"/>
  <c r="J45" i="2" s="1"/>
  <c r="P45" i="2"/>
  <c r="D76" i="2" s="1"/>
  <c r="P76" i="2" s="1"/>
  <c r="D107" i="2" s="1"/>
  <c r="P107" i="2" s="1"/>
  <c r="D138" i="2" s="1"/>
  <c r="P138" i="2" s="1"/>
  <c r="D169" i="2" s="1"/>
  <c r="P169" i="2" s="1"/>
  <c r="A76" i="2"/>
  <c r="A107" i="2" s="1"/>
  <c r="A138" i="2" s="1"/>
  <c r="A169" i="2" s="1"/>
  <c r="P44" i="2"/>
  <c r="D75" i="2" s="1"/>
  <c r="L44" i="2"/>
  <c r="K44" i="2"/>
  <c r="I44" i="2"/>
  <c r="J44" i="2" s="1"/>
  <c r="A75" i="2"/>
  <c r="P43" i="2"/>
  <c r="D74" i="2" s="1"/>
  <c r="L43" i="2"/>
  <c r="I43" i="2"/>
  <c r="J43" i="2" s="1"/>
  <c r="A74" i="2"/>
  <c r="A105" i="2" s="1"/>
  <c r="A136" i="2" s="1"/>
  <c r="A167" i="2" s="1"/>
  <c r="P42" i="2"/>
  <c r="D73" i="2" s="1"/>
  <c r="P73" i="2" s="1"/>
  <c r="D104" i="2" s="1"/>
  <c r="P104" i="2" s="1"/>
  <c r="D135" i="2" s="1"/>
  <c r="P135" i="2" s="1"/>
  <c r="D166" i="2" s="1"/>
  <c r="P166" i="2" s="1"/>
  <c r="L42" i="2"/>
  <c r="J42" i="2"/>
  <c r="I42" i="2"/>
  <c r="B73" i="2"/>
  <c r="O41" i="2"/>
  <c r="M41" i="2"/>
  <c r="K41" i="2"/>
  <c r="I41" i="2"/>
  <c r="J41" i="2" s="1"/>
  <c r="A72" i="2"/>
  <c r="A103" i="2" s="1"/>
  <c r="A134" i="2" s="1"/>
  <c r="A165" i="2" s="1"/>
  <c r="L40" i="2"/>
  <c r="J40" i="2"/>
  <c r="K40" i="2" s="1"/>
  <c r="M40" i="2" s="1"/>
  <c r="O40" i="2" s="1"/>
  <c r="P40" i="2" s="1"/>
  <c r="D71" i="2" s="1"/>
  <c r="I40" i="2"/>
  <c r="A71" i="2"/>
  <c r="A102" i="2" s="1"/>
  <c r="A133" i="2" s="1"/>
  <c r="A164" i="2" s="1"/>
  <c r="I39" i="2"/>
  <c r="J39" i="2" s="1"/>
  <c r="K39" i="2" s="1"/>
  <c r="A70" i="2"/>
  <c r="A101" i="2" s="1"/>
  <c r="A132" i="2" s="1"/>
  <c r="A163" i="2" s="1"/>
  <c r="P38" i="2"/>
  <c r="D69" i="2" s="1"/>
  <c r="L38" i="2"/>
  <c r="K38" i="2"/>
  <c r="M38" i="2" s="1"/>
  <c r="O38" i="2" s="1"/>
  <c r="J38" i="2"/>
  <c r="I38" i="2"/>
  <c r="A69" i="2"/>
  <c r="A100" i="2" s="1"/>
  <c r="A131" i="2" s="1"/>
  <c r="A162" i="2" s="1"/>
  <c r="L37" i="2"/>
  <c r="I37" i="2"/>
  <c r="J37" i="2" s="1"/>
  <c r="K37" i="2" s="1"/>
  <c r="M37" i="2" s="1"/>
  <c r="O37" i="2" s="1"/>
  <c r="D18" i="1" s="1"/>
  <c r="K36" i="2"/>
  <c r="A67" i="2"/>
  <c r="A98" i="2" s="1"/>
  <c r="A129" i="2" s="1"/>
  <c r="A160" i="2" s="1"/>
  <c r="A66" i="2"/>
  <c r="A97" i="2" s="1"/>
  <c r="A128" i="2" s="1"/>
  <c r="L34" i="2"/>
  <c r="J34" i="2"/>
  <c r="K34" i="2" s="1"/>
  <c r="I34" i="2"/>
  <c r="A65" i="2"/>
  <c r="A96" i="2" s="1"/>
  <c r="A127" i="2" s="1"/>
  <c r="A158" i="2" s="1"/>
  <c r="L33" i="2"/>
  <c r="I33" i="2"/>
  <c r="J33" i="2" s="1"/>
  <c r="K33" i="2" s="1"/>
  <c r="M33" i="2" s="1"/>
  <c r="O33" i="2" s="1"/>
  <c r="A64" i="2"/>
  <c r="A95" i="2" s="1"/>
  <c r="A126" i="2" s="1"/>
  <c r="A157" i="2" s="1"/>
  <c r="I32" i="2"/>
  <c r="J32" i="2" s="1"/>
  <c r="H53" i="2"/>
  <c r="E20" i="1"/>
  <c r="E19" i="1"/>
  <c r="D19" i="1"/>
  <c r="G19" i="1" s="1"/>
  <c r="E17" i="1"/>
  <c r="E16" i="1"/>
  <c r="M69" i="2" l="1"/>
  <c r="O69" i="2" s="1"/>
  <c r="D31" i="1" s="1"/>
  <c r="H115" i="2"/>
  <c r="L94" i="2"/>
  <c r="L115" i="2" s="1"/>
  <c r="I94" i="2"/>
  <c r="H146" i="2"/>
  <c r="L125" i="2"/>
  <c r="I125" i="2"/>
  <c r="K50" i="2"/>
  <c r="B134" i="2"/>
  <c r="M103" i="2"/>
  <c r="L32" i="2"/>
  <c r="I36" i="2"/>
  <c r="J36" i="2" s="1"/>
  <c r="L36" i="2"/>
  <c r="M36" i="2" s="1"/>
  <c r="O36" i="2" s="1"/>
  <c r="D17" i="1" s="1"/>
  <c r="G17" i="1" s="1"/>
  <c r="L39" i="2"/>
  <c r="M39" i="2" s="1"/>
  <c r="O39" i="2" s="1"/>
  <c r="P47" i="2"/>
  <c r="D78" i="2" s="1"/>
  <c r="M47" i="2"/>
  <c r="L64" i="2"/>
  <c r="I64" i="2"/>
  <c r="J64" i="2" s="1"/>
  <c r="J84" i="2" s="1"/>
  <c r="H84" i="2"/>
  <c r="B102" i="2"/>
  <c r="K71" i="2"/>
  <c r="M71" i="2"/>
  <c r="O71" i="2" s="1"/>
  <c r="P71" i="2" s="1"/>
  <c r="D102" i="2" s="1"/>
  <c r="K75" i="2"/>
  <c r="M75" i="2" s="1"/>
  <c r="B106" i="2"/>
  <c r="B109" i="2"/>
  <c r="B161" i="2"/>
  <c r="B95" i="2"/>
  <c r="K64" i="2"/>
  <c r="L103" i="2"/>
  <c r="I103" i="2"/>
  <c r="J103" i="2" s="1"/>
  <c r="K103" i="2" s="1"/>
  <c r="M80" i="2"/>
  <c r="B111" i="2"/>
  <c r="K80" i="2"/>
  <c r="B82" i="2"/>
  <c r="K51" i="2"/>
  <c r="M51" i="2"/>
  <c r="M32" i="2"/>
  <c r="B76" i="2"/>
  <c r="K45" i="2"/>
  <c r="M45" i="2" s="1"/>
  <c r="M50" i="2"/>
  <c r="L72" i="2"/>
  <c r="L130" i="2"/>
  <c r="I130" i="2"/>
  <c r="J130" i="2" s="1"/>
  <c r="K130" i="2" s="1"/>
  <c r="K32" i="2"/>
  <c r="B128" i="2"/>
  <c r="B110" i="2"/>
  <c r="M79" i="2"/>
  <c r="L65" i="2"/>
  <c r="L84" i="2" s="1"/>
  <c r="I65" i="2"/>
  <c r="J65" i="2" s="1"/>
  <c r="K65" i="2" s="1"/>
  <c r="L35" i="2"/>
  <c r="I35" i="2"/>
  <c r="J35" i="2" s="1"/>
  <c r="K35" i="2" s="1"/>
  <c r="K46" i="2"/>
  <c r="M46" i="2" s="1"/>
  <c r="B77" i="2"/>
  <c r="K129" i="2"/>
  <c r="B160" i="2"/>
  <c r="P66" i="3"/>
  <c r="D97" i="3" s="1"/>
  <c r="B104" i="2"/>
  <c r="K73" i="2"/>
  <c r="M73" i="2" s="1"/>
  <c r="B74" i="2"/>
  <c r="K43" i="2"/>
  <c r="M43" i="2"/>
  <c r="M34" i="2"/>
  <c r="O34" i="2" s="1"/>
  <c r="D15" i="1" s="1"/>
  <c r="M35" i="2"/>
  <c r="O35" i="2" s="1"/>
  <c r="M42" i="2"/>
  <c r="K127" i="2"/>
  <c r="B158" i="2"/>
  <c r="L70" i="2"/>
  <c r="I70" i="2"/>
  <c r="J70" i="2" s="1"/>
  <c r="K70" i="2" s="1"/>
  <c r="K162" i="2"/>
  <c r="B95" i="3"/>
  <c r="K64" i="3"/>
  <c r="P33" i="2"/>
  <c r="D64" i="2" s="1"/>
  <c r="P37" i="2"/>
  <c r="D68" i="2" s="1"/>
  <c r="P34" i="2"/>
  <c r="D65" i="2" s="1"/>
  <c r="L41" i="2"/>
  <c r="B125" i="2"/>
  <c r="K63" i="2"/>
  <c r="B81" i="2"/>
  <c r="O72" i="3"/>
  <c r="P72" i="3" s="1"/>
  <c r="D103" i="3" s="1"/>
  <c r="K42" i="2"/>
  <c r="M44" i="2"/>
  <c r="D53" i="2"/>
  <c r="M68" i="2"/>
  <c r="O68" i="2" s="1"/>
  <c r="D30" i="1" s="1"/>
  <c r="H177" i="2"/>
  <c r="L156" i="2"/>
  <c r="I159" i="2"/>
  <c r="J159" i="2" s="1"/>
  <c r="G72" i="3"/>
  <c r="I72" i="3" s="1"/>
  <c r="I84" i="3" s="1"/>
  <c r="P41" i="2"/>
  <c r="D72" i="2" s="1"/>
  <c r="K96" i="2"/>
  <c r="B132" i="2"/>
  <c r="K72" i="2"/>
  <c r="I101" i="2"/>
  <c r="J101" i="2" s="1"/>
  <c r="K101" i="2" s="1"/>
  <c r="I156" i="2"/>
  <c r="B76" i="3"/>
  <c r="K45" i="3"/>
  <c r="M45" i="3" s="1"/>
  <c r="K48" i="2"/>
  <c r="M48" i="2" s="1"/>
  <c r="K33" i="3"/>
  <c r="M72" i="2"/>
  <c r="K99" i="2"/>
  <c r="K131" i="2"/>
  <c r="M71" i="3"/>
  <c r="K63" i="3"/>
  <c r="B132" i="3"/>
  <c r="B94" i="3"/>
  <c r="B100" i="3"/>
  <c r="K69" i="3"/>
  <c r="M69" i="3" s="1"/>
  <c r="O69" i="3" s="1"/>
  <c r="J94" i="3"/>
  <c r="G115" i="2"/>
  <c r="L34" i="3"/>
  <c r="I34" i="3"/>
  <c r="D53" i="3"/>
  <c r="F84" i="3"/>
  <c r="K98" i="3"/>
  <c r="B129" i="3"/>
  <c r="M32" i="3"/>
  <c r="B130" i="3"/>
  <c r="K99" i="3"/>
  <c r="B108" i="3"/>
  <c r="K77" i="3"/>
  <c r="M77" i="3" s="1"/>
  <c r="L98" i="3"/>
  <c r="L115" i="3" s="1"/>
  <c r="I98" i="3"/>
  <c r="J98" i="3" s="1"/>
  <c r="I100" i="2"/>
  <c r="J100" i="2" s="1"/>
  <c r="K100" i="2" s="1"/>
  <c r="L160" i="2"/>
  <c r="L165" i="2"/>
  <c r="I165" i="2"/>
  <c r="J165" i="2" s="1"/>
  <c r="L53" i="3"/>
  <c r="H84" i="3"/>
  <c r="B128" i="3"/>
  <c r="K97" i="3"/>
  <c r="M97" i="3"/>
  <c r="O97" i="3" s="1"/>
  <c r="E41" i="1" s="1"/>
  <c r="H146" i="3"/>
  <c r="L125" i="3"/>
  <c r="I125" i="3"/>
  <c r="P42" i="3"/>
  <c r="D73" i="3" s="1"/>
  <c r="P73" i="3" s="1"/>
  <c r="D104" i="3" s="1"/>
  <c r="P104" i="3" s="1"/>
  <c r="D135" i="3" s="1"/>
  <c r="P135" i="3" s="1"/>
  <c r="D166" i="3" s="1"/>
  <c r="P166" i="3" s="1"/>
  <c r="B79" i="3"/>
  <c r="K48" i="3"/>
  <c r="M48" i="3" s="1"/>
  <c r="B113" i="3"/>
  <c r="K82" i="3"/>
  <c r="M82" i="3" s="1"/>
  <c r="B105" i="3"/>
  <c r="M74" i="3"/>
  <c r="K74" i="3"/>
  <c r="P39" i="3"/>
  <c r="D70" i="3" s="1"/>
  <c r="K44" i="3"/>
  <c r="M44" i="3" s="1"/>
  <c r="M46" i="3"/>
  <c r="L63" i="3"/>
  <c r="M66" i="3"/>
  <c r="O66" i="3" s="1"/>
  <c r="E28" i="1" s="1"/>
  <c r="K102" i="3"/>
  <c r="B133" i="3"/>
  <c r="B80" i="3"/>
  <c r="L33" i="3"/>
  <c r="L37" i="3"/>
  <c r="K47" i="3"/>
  <c r="M47" i="3" s="1"/>
  <c r="K65" i="3"/>
  <c r="K70" i="3"/>
  <c r="B75" i="3"/>
  <c r="M33" i="3"/>
  <c r="O33" i="3" s="1"/>
  <c r="P33" i="3" s="1"/>
  <c r="D64" i="3" s="1"/>
  <c r="M37" i="3"/>
  <c r="O37" i="3" s="1"/>
  <c r="E18" i="1" s="1"/>
  <c r="G18" i="1" s="1"/>
  <c r="K42" i="3"/>
  <c r="M42" i="3" s="1"/>
  <c r="K50" i="3"/>
  <c r="M50" i="3" s="1"/>
  <c r="B78" i="3"/>
  <c r="B127" i="3"/>
  <c r="K96" i="3"/>
  <c r="K67" i="3"/>
  <c r="M67" i="3" s="1"/>
  <c r="O67" i="3" s="1"/>
  <c r="M70" i="3"/>
  <c r="O70" i="3" s="1"/>
  <c r="E32" i="1" s="1"/>
  <c r="B73" i="3"/>
  <c r="B81" i="3"/>
  <c r="M103" i="3"/>
  <c r="K103" i="3"/>
  <c r="H115" i="3"/>
  <c r="L101" i="3"/>
  <c r="I101" i="3"/>
  <c r="J101" i="3" s="1"/>
  <c r="K101" i="3" s="1"/>
  <c r="B134" i="3"/>
  <c r="L126" i="3"/>
  <c r="L165" i="3"/>
  <c r="I132" i="3"/>
  <c r="J132" i="3" s="1"/>
  <c r="I156" i="3"/>
  <c r="I134" i="3"/>
  <c r="J134" i="3" s="1"/>
  <c r="L156" i="3"/>
  <c r="L177" i="3" s="1"/>
  <c r="M64" i="3" l="1"/>
  <c r="O64" i="3" s="1"/>
  <c r="P64" i="3" s="1"/>
  <c r="D95" i="3" s="1"/>
  <c r="O103" i="3"/>
  <c r="P103" i="3" s="1"/>
  <c r="D134" i="3" s="1"/>
  <c r="D20" i="1"/>
  <c r="G20" i="1" s="1"/>
  <c r="P39" i="2"/>
  <c r="D70" i="2" s="1"/>
  <c r="E29" i="1"/>
  <c r="P67" i="3"/>
  <c r="D98" i="3" s="1"/>
  <c r="E31" i="1"/>
  <c r="P69" i="3"/>
  <c r="D100" i="3" s="1"/>
  <c r="M105" i="3"/>
  <c r="K105" i="3"/>
  <c r="B136" i="3"/>
  <c r="B110" i="3"/>
  <c r="K79" i="3"/>
  <c r="M79" i="3" s="1"/>
  <c r="K108" i="3"/>
  <c r="M108" i="3" s="1"/>
  <c r="B139" i="3"/>
  <c r="J34" i="3"/>
  <c r="I53" i="3"/>
  <c r="K100" i="3"/>
  <c r="B131" i="3"/>
  <c r="M100" i="3"/>
  <c r="O100" i="3" s="1"/>
  <c r="E44" i="1" s="1"/>
  <c r="B107" i="3"/>
  <c r="M76" i="3"/>
  <c r="K76" i="3"/>
  <c r="B163" i="2"/>
  <c r="K132" i="2"/>
  <c r="L72" i="3"/>
  <c r="D16" i="1"/>
  <c r="G16" i="1" s="1"/>
  <c r="P35" i="2"/>
  <c r="D66" i="2" s="1"/>
  <c r="B107" i="2"/>
  <c r="K76" i="2"/>
  <c r="M76" i="2" s="1"/>
  <c r="P78" i="2"/>
  <c r="D109" i="2" s="1"/>
  <c r="P109" i="2" s="1"/>
  <c r="D140" i="2" s="1"/>
  <c r="P140" i="2" s="1"/>
  <c r="D171" i="2" s="1"/>
  <c r="P171" i="2" s="1"/>
  <c r="M78" i="2"/>
  <c r="M134" i="2"/>
  <c r="B165" i="2"/>
  <c r="K134" i="2"/>
  <c r="K111" i="2"/>
  <c r="M111" i="2" s="1"/>
  <c r="B142" i="2"/>
  <c r="J156" i="3"/>
  <c r="J177" i="3" s="1"/>
  <c r="I177" i="3"/>
  <c r="B156" i="2"/>
  <c r="K125" i="2"/>
  <c r="D22" i="1"/>
  <c r="D4" i="1" s="1"/>
  <c r="B135" i="2"/>
  <c r="K104" i="2"/>
  <c r="M104" i="2" s="1"/>
  <c r="B133" i="2"/>
  <c r="K102" i="2"/>
  <c r="M102" i="2" s="1"/>
  <c r="O102" i="2" s="1"/>
  <c r="P102" i="2" s="1"/>
  <c r="D133" i="2" s="1"/>
  <c r="M53" i="2"/>
  <c r="K129" i="3"/>
  <c r="B160" i="3"/>
  <c r="B125" i="3"/>
  <c r="K94" i="3"/>
  <c r="M65" i="2"/>
  <c r="O65" i="2" s="1"/>
  <c r="D27" i="1" s="1"/>
  <c r="L177" i="2"/>
  <c r="P65" i="2"/>
  <c r="D96" i="2" s="1"/>
  <c r="K95" i="3"/>
  <c r="B126" i="3"/>
  <c r="K158" i="2"/>
  <c r="I84" i="2"/>
  <c r="K160" i="2"/>
  <c r="M64" i="2"/>
  <c r="O64" i="2" s="1"/>
  <c r="P64" i="2" s="1"/>
  <c r="D95" i="2" s="1"/>
  <c r="J125" i="2"/>
  <c r="J146" i="2" s="1"/>
  <c r="I146" i="2"/>
  <c r="K132" i="3"/>
  <c r="B163" i="3"/>
  <c r="I177" i="2"/>
  <c r="J156" i="2"/>
  <c r="J177" i="2" s="1"/>
  <c r="K134" i="3"/>
  <c r="B165" i="3"/>
  <c r="M134" i="3"/>
  <c r="B112" i="3"/>
  <c r="K81" i="3"/>
  <c r="M81" i="3" s="1"/>
  <c r="K127" i="3"/>
  <c r="B158" i="3"/>
  <c r="B106" i="3"/>
  <c r="K75" i="3"/>
  <c r="M75" i="3" s="1"/>
  <c r="K80" i="3"/>
  <c r="B111" i="3"/>
  <c r="M80" i="3"/>
  <c r="L146" i="3"/>
  <c r="K130" i="3"/>
  <c r="B161" i="3"/>
  <c r="J115" i="3"/>
  <c r="O71" i="3"/>
  <c r="P71" i="3" s="1"/>
  <c r="D102" i="3" s="1"/>
  <c r="I53" i="2"/>
  <c r="B140" i="2"/>
  <c r="K109" i="2"/>
  <c r="P36" i="2"/>
  <c r="D67" i="2" s="1"/>
  <c r="L146" i="2"/>
  <c r="G31" i="1"/>
  <c r="B164" i="3"/>
  <c r="K133" i="3"/>
  <c r="J72" i="3"/>
  <c r="L84" i="3"/>
  <c r="B159" i="3"/>
  <c r="M128" i="3"/>
  <c r="O128" i="3" s="1"/>
  <c r="E54" i="1" s="1"/>
  <c r="K128" i="3"/>
  <c r="P97" i="3"/>
  <c r="D128" i="3" s="1"/>
  <c r="K77" i="2"/>
  <c r="M77" i="2" s="1"/>
  <c r="B108" i="2"/>
  <c r="K110" i="2"/>
  <c r="M110" i="2" s="1"/>
  <c r="B141" i="2"/>
  <c r="K161" i="2"/>
  <c r="I146" i="3"/>
  <c r="J125" i="3"/>
  <c r="J146" i="3" s="1"/>
  <c r="B104" i="3"/>
  <c r="M73" i="3"/>
  <c r="K73" i="3"/>
  <c r="P70" i="3"/>
  <c r="D101" i="3" s="1"/>
  <c r="K113" i="3"/>
  <c r="M113" i="3" s="1"/>
  <c r="B144" i="3"/>
  <c r="P37" i="3"/>
  <c r="D68" i="3" s="1"/>
  <c r="G84" i="3"/>
  <c r="I115" i="3"/>
  <c r="B112" i="2"/>
  <c r="K81" i="2"/>
  <c r="M81" i="2" s="1"/>
  <c r="K128" i="2"/>
  <c r="B159" i="2"/>
  <c r="K82" i="2"/>
  <c r="M82" i="2" s="1"/>
  <c r="B113" i="2"/>
  <c r="B126" i="2"/>
  <c r="K95" i="2"/>
  <c r="P69" i="2"/>
  <c r="D100" i="2" s="1"/>
  <c r="B109" i="3"/>
  <c r="K78" i="3"/>
  <c r="M78" i="3" s="1"/>
  <c r="O72" i="2"/>
  <c r="P72" i="2"/>
  <c r="D103" i="2" s="1"/>
  <c r="P68" i="2"/>
  <c r="D99" i="2" s="1"/>
  <c r="K74" i="2"/>
  <c r="K84" i="2" s="1"/>
  <c r="B105" i="2"/>
  <c r="K53" i="2"/>
  <c r="J53" i="2"/>
  <c r="B137" i="2"/>
  <c r="K106" i="2"/>
  <c r="M106" i="2"/>
  <c r="L53" i="2"/>
  <c r="I115" i="2"/>
  <c r="J94" i="2"/>
  <c r="M95" i="2" l="1"/>
  <c r="O95" i="2" s="1"/>
  <c r="P95" i="2" s="1"/>
  <c r="D126" i="2" s="1"/>
  <c r="P134" i="3"/>
  <c r="D165" i="3" s="1"/>
  <c r="O134" i="3"/>
  <c r="M95" i="3"/>
  <c r="O95" i="3" s="1"/>
  <c r="P95" i="3" s="1"/>
  <c r="D126" i="3" s="1"/>
  <c r="M144" i="3"/>
  <c r="K144" i="3"/>
  <c r="B175" i="3"/>
  <c r="K164" i="3"/>
  <c r="M102" i="3"/>
  <c r="O102" i="3" s="1"/>
  <c r="P102" i="3" s="1"/>
  <c r="D133" i="3" s="1"/>
  <c r="K108" i="2"/>
  <c r="M108" i="2"/>
  <c r="B139" i="2"/>
  <c r="M159" i="3"/>
  <c r="O159" i="3" s="1"/>
  <c r="E67" i="1" s="1"/>
  <c r="K159" i="3"/>
  <c r="M165" i="3"/>
  <c r="K165" i="3"/>
  <c r="B162" i="3"/>
  <c r="K131" i="3"/>
  <c r="M70" i="2"/>
  <c r="O70" i="2" s="1"/>
  <c r="D32" i="1" s="1"/>
  <c r="G32" i="1" s="1"/>
  <c r="K160" i="3"/>
  <c r="B164" i="2"/>
  <c r="K133" i="2"/>
  <c r="M133" i="2" s="1"/>
  <c r="O133" i="2" s="1"/>
  <c r="P133" i="2" s="1"/>
  <c r="D164" i="2" s="1"/>
  <c r="M74" i="2"/>
  <c r="K109" i="3"/>
  <c r="B140" i="3"/>
  <c r="M109" i="3"/>
  <c r="M67" i="2"/>
  <c r="O67" i="2" s="1"/>
  <c r="D29" i="1" s="1"/>
  <c r="G29" i="1" s="1"/>
  <c r="K161" i="3"/>
  <c r="N53" i="2"/>
  <c r="O32" i="2"/>
  <c r="K156" i="2"/>
  <c r="K163" i="2"/>
  <c r="O32" i="3"/>
  <c r="B135" i="3"/>
  <c r="M104" i="3"/>
  <c r="K104" i="3"/>
  <c r="P99" i="2"/>
  <c r="D130" i="2" s="1"/>
  <c r="M99" i="2"/>
  <c r="O99" i="2" s="1"/>
  <c r="D43" i="1" s="1"/>
  <c r="M100" i="2"/>
  <c r="O100" i="2" s="1"/>
  <c r="D44" i="1" s="1"/>
  <c r="G44" i="1" s="1"/>
  <c r="B143" i="2"/>
  <c r="M112" i="2"/>
  <c r="K112" i="2"/>
  <c r="P101" i="3"/>
  <c r="D132" i="3" s="1"/>
  <c r="M101" i="3"/>
  <c r="O101" i="3" s="1"/>
  <c r="E45" i="1" s="1"/>
  <c r="J84" i="3"/>
  <c r="K72" i="3"/>
  <c r="K84" i="3" s="1"/>
  <c r="K115" i="3"/>
  <c r="K165" i="2"/>
  <c r="M165" i="2"/>
  <c r="M107" i="2"/>
  <c r="K107" i="2"/>
  <c r="B138" i="2"/>
  <c r="K126" i="2"/>
  <c r="B157" i="2"/>
  <c r="P96" i="2"/>
  <c r="D127" i="2" s="1"/>
  <c r="M96" i="2"/>
  <c r="O96" i="2" s="1"/>
  <c r="D40" i="1" s="1"/>
  <c r="B173" i="2"/>
  <c r="K142" i="2"/>
  <c r="M142" i="2" s="1"/>
  <c r="M105" i="2"/>
  <c r="K105" i="2"/>
  <c r="B136" i="2"/>
  <c r="K113" i="2"/>
  <c r="M113" i="2" s="1"/>
  <c r="B144" i="2"/>
  <c r="K158" i="3"/>
  <c r="B168" i="2"/>
  <c r="K137" i="2"/>
  <c r="M137" i="2" s="1"/>
  <c r="K159" i="2"/>
  <c r="M109" i="2"/>
  <c r="B166" i="2"/>
  <c r="K135" i="2"/>
  <c r="M135" i="2" s="1"/>
  <c r="M66" i="2"/>
  <c r="O66" i="2" s="1"/>
  <c r="D28" i="1" s="1"/>
  <c r="G28" i="1" s="1"/>
  <c r="K34" i="3"/>
  <c r="J53" i="3"/>
  <c r="B141" i="3"/>
  <c r="M110" i="3"/>
  <c r="K110" i="3"/>
  <c r="P100" i="3"/>
  <c r="D131" i="3" s="1"/>
  <c r="K111" i="3"/>
  <c r="M111" i="3" s="1"/>
  <c r="B142" i="3"/>
  <c r="B157" i="3"/>
  <c r="K126" i="3"/>
  <c r="B156" i="3"/>
  <c r="K125" i="3"/>
  <c r="K136" i="3"/>
  <c r="M136" i="3" s="1"/>
  <c r="B167" i="3"/>
  <c r="O103" i="2"/>
  <c r="P103" i="2" s="1"/>
  <c r="D134" i="2" s="1"/>
  <c r="P128" i="3"/>
  <c r="D159" i="3" s="1"/>
  <c r="J115" i="2"/>
  <c r="K94" i="2"/>
  <c r="K115" i="2" s="1"/>
  <c r="P68" i="3"/>
  <c r="D99" i="3" s="1"/>
  <c r="M68" i="3"/>
  <c r="O68" i="3" s="1"/>
  <c r="E30" i="1" s="1"/>
  <c r="G30" i="1" s="1"/>
  <c r="B172" i="2"/>
  <c r="K141" i="2"/>
  <c r="M141" i="2"/>
  <c r="B171" i="2"/>
  <c r="M140" i="2"/>
  <c r="K140" i="2"/>
  <c r="K106" i="3"/>
  <c r="M106" i="3" s="1"/>
  <c r="B137" i="3"/>
  <c r="B143" i="3"/>
  <c r="M112" i="3"/>
  <c r="K112" i="3"/>
  <c r="K163" i="3"/>
  <c r="B138" i="3"/>
  <c r="K107" i="3"/>
  <c r="M107" i="3" s="1"/>
  <c r="K139" i="3"/>
  <c r="M139" i="3" s="1"/>
  <c r="B170" i="3"/>
  <c r="M98" i="3"/>
  <c r="O98" i="3" s="1"/>
  <c r="E42" i="1" s="1"/>
  <c r="P134" i="2" l="1"/>
  <c r="D165" i="2" s="1"/>
  <c r="O134" i="2"/>
  <c r="M133" i="3"/>
  <c r="O133" i="3" s="1"/>
  <c r="P133" i="3" s="1"/>
  <c r="D164" i="3" s="1"/>
  <c r="M126" i="2"/>
  <c r="O126" i="2" s="1"/>
  <c r="P126" i="2" s="1"/>
  <c r="D157" i="2" s="1"/>
  <c r="P126" i="3"/>
  <c r="D157" i="3" s="1"/>
  <c r="M157" i="3" s="1"/>
  <c r="O157" i="3" s="1"/>
  <c r="M126" i="3"/>
  <c r="O126" i="3" s="1"/>
  <c r="P98" i="3"/>
  <c r="D129" i="3" s="1"/>
  <c r="B174" i="3"/>
  <c r="K143" i="3"/>
  <c r="M143" i="3" s="1"/>
  <c r="K171" i="2"/>
  <c r="M171" i="2" s="1"/>
  <c r="M141" i="3"/>
  <c r="K141" i="3"/>
  <c r="B172" i="3"/>
  <c r="P100" i="2"/>
  <c r="D131" i="2" s="1"/>
  <c r="B171" i="3"/>
  <c r="K140" i="3"/>
  <c r="M140" i="3" s="1"/>
  <c r="B170" i="2"/>
  <c r="K139" i="2"/>
  <c r="M139" i="2" s="1"/>
  <c r="K162" i="3"/>
  <c r="P159" i="3"/>
  <c r="K142" i="3"/>
  <c r="B173" i="3"/>
  <c r="M142" i="3"/>
  <c r="K166" i="2"/>
  <c r="M166" i="2" s="1"/>
  <c r="K168" i="2"/>
  <c r="M168" i="2" s="1"/>
  <c r="B167" i="2"/>
  <c r="K136" i="2"/>
  <c r="K146" i="2" s="1"/>
  <c r="G43" i="1"/>
  <c r="D34" i="1"/>
  <c r="D5" i="1" s="1"/>
  <c r="M138" i="3"/>
  <c r="K138" i="3"/>
  <c r="B169" i="3"/>
  <c r="K157" i="3"/>
  <c r="K173" i="2"/>
  <c r="M173" i="2" s="1"/>
  <c r="P32" i="3"/>
  <c r="M34" i="3"/>
  <c r="K53" i="3"/>
  <c r="M127" i="2"/>
  <c r="O127" i="2" s="1"/>
  <c r="D53" i="1" s="1"/>
  <c r="P132" i="3"/>
  <c r="D163" i="3" s="1"/>
  <c r="M132" i="3"/>
  <c r="O132" i="3" s="1"/>
  <c r="E58" i="1" s="1"/>
  <c r="M130" i="2"/>
  <c r="O130" i="2" s="1"/>
  <c r="D56" i="1" s="1"/>
  <c r="O165" i="3"/>
  <c r="P165" i="3" s="1"/>
  <c r="B174" i="2"/>
  <c r="M143" i="2"/>
  <c r="K143" i="2"/>
  <c r="B166" i="3"/>
  <c r="K135" i="3"/>
  <c r="K146" i="3" s="1"/>
  <c r="O53" i="2"/>
  <c r="P32" i="2"/>
  <c r="B168" i="3"/>
  <c r="K137" i="3"/>
  <c r="M137" i="3" s="1"/>
  <c r="K156" i="3"/>
  <c r="K157" i="2"/>
  <c r="P70" i="2"/>
  <c r="D101" i="2" s="1"/>
  <c r="P99" i="3"/>
  <c r="D130" i="3" s="1"/>
  <c r="M99" i="3"/>
  <c r="O99" i="3" s="1"/>
  <c r="E43" i="1" s="1"/>
  <c r="B169" i="2"/>
  <c r="K138" i="2"/>
  <c r="M138" i="2" s="1"/>
  <c r="K170" i="3"/>
  <c r="M170" i="3" s="1"/>
  <c r="K175" i="3"/>
  <c r="M175" i="3"/>
  <c r="M172" i="2"/>
  <c r="K172" i="2"/>
  <c r="K167" i="3"/>
  <c r="M167" i="3"/>
  <c r="P66" i="2"/>
  <c r="D97" i="2" s="1"/>
  <c r="K144" i="2"/>
  <c r="M144" i="2" s="1"/>
  <c r="B175" i="2"/>
  <c r="P67" i="2"/>
  <c r="D98" i="2" s="1"/>
  <c r="K164" i="2"/>
  <c r="M164" i="2" s="1"/>
  <c r="O164" i="2" s="1"/>
  <c r="P164" i="2" s="1"/>
  <c r="M131" i="3"/>
  <c r="O131" i="3" s="1"/>
  <c r="E57" i="1" s="1"/>
  <c r="M157" i="2" l="1"/>
  <c r="O157" i="2" s="1"/>
  <c r="P157" i="2" s="1"/>
  <c r="M164" i="3"/>
  <c r="O164" i="3" s="1"/>
  <c r="P164" i="3" s="1"/>
  <c r="K174" i="2"/>
  <c r="M174" i="2" s="1"/>
  <c r="M169" i="2"/>
  <c r="K169" i="2"/>
  <c r="K172" i="3"/>
  <c r="M172" i="3" s="1"/>
  <c r="P98" i="2"/>
  <c r="D129" i="2" s="1"/>
  <c r="M98" i="2"/>
  <c r="O98" i="2" s="1"/>
  <c r="D42" i="1" s="1"/>
  <c r="G42" i="1" s="1"/>
  <c r="P131" i="3"/>
  <c r="D162" i="3" s="1"/>
  <c r="M135" i="3"/>
  <c r="M53" i="3"/>
  <c r="K170" i="2"/>
  <c r="M170" i="2" s="1"/>
  <c r="D63" i="3"/>
  <c r="M169" i="3"/>
  <c r="K169" i="3"/>
  <c r="M174" i="3"/>
  <c r="K174" i="3"/>
  <c r="P53" i="2"/>
  <c r="D63" i="2"/>
  <c r="K167" i="2"/>
  <c r="M167" i="2" s="1"/>
  <c r="M131" i="2"/>
  <c r="O131" i="2" s="1"/>
  <c r="D57" i="1" s="1"/>
  <c r="G57" i="1" s="1"/>
  <c r="P127" i="2"/>
  <c r="D158" i="2" s="1"/>
  <c r="M173" i="3"/>
  <c r="K173" i="3"/>
  <c r="M130" i="3"/>
  <c r="O130" i="3" s="1"/>
  <c r="E56" i="1" s="1"/>
  <c r="G56" i="1" s="1"/>
  <c r="M101" i="2"/>
  <c r="O101" i="2" s="1"/>
  <c r="D45" i="1" s="1"/>
  <c r="G45" i="1" s="1"/>
  <c r="M166" i="3"/>
  <c r="K166" i="3"/>
  <c r="K177" i="3" s="1"/>
  <c r="P130" i="2"/>
  <c r="D161" i="2" s="1"/>
  <c r="M129" i="3"/>
  <c r="O129" i="3" s="1"/>
  <c r="E55" i="1" s="1"/>
  <c r="M97" i="2"/>
  <c r="O97" i="2" s="1"/>
  <c r="D41" i="1" s="1"/>
  <c r="M175" i="2"/>
  <c r="K175" i="2"/>
  <c r="M136" i="2"/>
  <c r="O165" i="2"/>
  <c r="P165" i="2" s="1"/>
  <c r="K168" i="3"/>
  <c r="M168" i="3" s="1"/>
  <c r="M163" i="3"/>
  <c r="O163" i="3" s="1"/>
  <c r="E71" i="1" s="1"/>
  <c r="K171" i="3"/>
  <c r="M171" i="3" s="1"/>
  <c r="P157" i="3"/>
  <c r="M158" i="2" l="1"/>
  <c r="O158" i="2" s="1"/>
  <c r="D66" i="1" s="1"/>
  <c r="M63" i="2"/>
  <c r="D84" i="2"/>
  <c r="O34" i="3"/>
  <c r="N53" i="3"/>
  <c r="G41" i="1"/>
  <c r="D47" i="1"/>
  <c r="D6" i="1" s="1"/>
  <c r="M63" i="3"/>
  <c r="K177" i="2"/>
  <c r="P97" i="2"/>
  <c r="D128" i="2" s="1"/>
  <c r="P101" i="2"/>
  <c r="D132" i="2" s="1"/>
  <c r="P131" i="2"/>
  <c r="D162" i="2" s="1"/>
  <c r="M162" i="3"/>
  <c r="O162" i="3" s="1"/>
  <c r="E70" i="1" s="1"/>
  <c r="P129" i="3"/>
  <c r="D160" i="3" s="1"/>
  <c r="P130" i="3"/>
  <c r="D161" i="3" s="1"/>
  <c r="P129" i="2"/>
  <c r="D160" i="2" s="1"/>
  <c r="M129" i="2"/>
  <c r="O129" i="2" s="1"/>
  <c r="D55" i="1" s="1"/>
  <c r="G55" i="1" s="1"/>
  <c r="P163" i="3"/>
  <c r="M161" i="2"/>
  <c r="O161" i="2" s="1"/>
  <c r="D69" i="1" s="1"/>
  <c r="M160" i="2" l="1"/>
  <c r="O160" i="2" s="1"/>
  <c r="D68" i="1" s="1"/>
  <c r="M160" i="3"/>
  <c r="O160" i="3" s="1"/>
  <c r="E68" i="1" s="1"/>
  <c r="M84" i="2"/>
  <c r="P162" i="3"/>
  <c r="P161" i="2"/>
  <c r="P162" i="2"/>
  <c r="M162" i="2"/>
  <c r="O162" i="2" s="1"/>
  <c r="D70" i="1" s="1"/>
  <c r="G70" i="1" s="1"/>
  <c r="P158" i="2"/>
  <c r="M132" i="2"/>
  <c r="O132" i="2" s="1"/>
  <c r="D58" i="1" s="1"/>
  <c r="G58" i="1" s="1"/>
  <c r="M161" i="3"/>
  <c r="O161" i="3" s="1"/>
  <c r="E69" i="1" s="1"/>
  <c r="G69" i="1" s="1"/>
  <c r="M128" i="2"/>
  <c r="O128" i="2" s="1"/>
  <c r="D54" i="1" s="1"/>
  <c r="E15" i="1"/>
  <c r="P34" i="3"/>
  <c r="O53" i="3"/>
  <c r="G54" i="1" l="1"/>
  <c r="D60" i="1"/>
  <c r="D7" i="1" s="1"/>
  <c r="N84" i="2"/>
  <c r="O63" i="2"/>
  <c r="P128" i="2"/>
  <c r="D159" i="2" s="1"/>
  <c r="P161" i="3"/>
  <c r="P160" i="3"/>
  <c r="O63" i="3"/>
  <c r="P132" i="2"/>
  <c r="D163" i="2" s="1"/>
  <c r="D65" i="3"/>
  <c r="P53" i="3"/>
  <c r="G68" i="1"/>
  <c r="E22" i="1"/>
  <c r="E4" i="1" s="1"/>
  <c r="G15" i="1"/>
  <c r="G22" i="1" s="1"/>
  <c r="G23" i="1" s="1"/>
  <c r="G24" i="1" s="1"/>
  <c r="P160" i="2"/>
  <c r="P63" i="3" l="1"/>
  <c r="M159" i="2"/>
  <c r="O159" i="2" s="1"/>
  <c r="D67" i="1" s="1"/>
  <c r="G4" i="1"/>
  <c r="O84" i="2"/>
  <c r="P63" i="2"/>
  <c r="M65" i="3"/>
  <c r="D84" i="3"/>
  <c r="M163" i="2"/>
  <c r="O163" i="2" s="1"/>
  <c r="D71" i="1" s="1"/>
  <c r="G71" i="1" s="1"/>
  <c r="H4" i="1" l="1"/>
  <c r="G67" i="1"/>
  <c r="D73" i="1"/>
  <c r="D8" i="1" s="1"/>
  <c r="P163" i="2"/>
  <c r="P159" i="2"/>
  <c r="D94" i="2"/>
  <c r="P84" i="2"/>
  <c r="M84" i="3"/>
  <c r="D94" i="3"/>
  <c r="D9" i="1" l="1"/>
  <c r="D115" i="2"/>
  <c r="M94" i="2"/>
  <c r="M94" i="3"/>
  <c r="I4" i="1"/>
  <c r="O65" i="3"/>
  <c r="N84" i="3"/>
  <c r="M115" i="2" l="1"/>
  <c r="E27" i="1"/>
  <c r="O84" i="3"/>
  <c r="P65" i="3"/>
  <c r="O94" i="3" l="1"/>
  <c r="D96" i="3"/>
  <c r="P84" i="3"/>
  <c r="E34" i="1"/>
  <c r="E5" i="1" s="1"/>
  <c r="G27" i="1"/>
  <c r="G34" i="1" s="1"/>
  <c r="G35" i="1" s="1"/>
  <c r="G36" i="1" s="1"/>
  <c r="O94" i="2"/>
  <c r="N115" i="2"/>
  <c r="G5" i="1" l="1"/>
  <c r="M96" i="3"/>
  <c r="D115" i="3"/>
  <c r="O115" i="2"/>
  <c r="P94" i="2"/>
  <c r="P94" i="3"/>
  <c r="P115" i="2" l="1"/>
  <c r="D125" i="2"/>
  <c r="M115" i="3"/>
  <c r="D125" i="3"/>
  <c r="H5" i="1"/>
  <c r="I5" i="1" l="1"/>
  <c r="O96" i="3"/>
  <c r="N115" i="3"/>
  <c r="D146" i="2"/>
  <c r="M125" i="2"/>
  <c r="M125" i="3"/>
  <c r="E40" i="1" l="1"/>
  <c r="P96" i="3"/>
  <c r="O115" i="3"/>
  <c r="M146" i="2"/>
  <c r="N146" i="2" l="1"/>
  <c r="O125" i="2"/>
  <c r="O125" i="3"/>
  <c r="D127" i="3"/>
  <c r="P115" i="3"/>
  <c r="E47" i="1"/>
  <c r="E6" i="1" s="1"/>
  <c r="G40" i="1"/>
  <c r="G47" i="1" s="1"/>
  <c r="G48" i="1" s="1"/>
  <c r="G49" i="1" s="1"/>
  <c r="M127" i="3" l="1"/>
  <c r="D146" i="3"/>
  <c r="P125" i="3"/>
  <c r="G6" i="1"/>
  <c r="O146" i="2"/>
  <c r="P125" i="2"/>
  <c r="D156" i="3" l="1"/>
  <c r="M146" i="3"/>
  <c r="H6" i="1"/>
  <c r="P146" i="2"/>
  <c r="D156" i="2"/>
  <c r="D177" i="2" l="1"/>
  <c r="M156" i="2"/>
  <c r="O127" i="3"/>
  <c r="N146" i="3"/>
  <c r="I6" i="1"/>
  <c r="M156" i="3"/>
  <c r="E53" i="1" l="1"/>
  <c r="P127" i="3"/>
  <c r="O146" i="3"/>
  <c r="M177" i="2"/>
  <c r="O156" i="3" l="1"/>
  <c r="D158" i="3"/>
  <c r="P146" i="3"/>
  <c r="N177" i="2"/>
  <c r="O156" i="2"/>
  <c r="E60" i="1"/>
  <c r="E7" i="1" s="1"/>
  <c r="G53" i="1"/>
  <c r="G60" i="1" s="1"/>
  <c r="G61" i="1" s="1"/>
  <c r="G62" i="1" s="1"/>
  <c r="G7" i="1" l="1"/>
  <c r="O177" i="2"/>
  <c r="P156" i="2"/>
  <c r="P177" i="2" s="1"/>
  <c r="M158" i="3"/>
  <c r="D177" i="3"/>
  <c r="P156" i="3"/>
  <c r="M177" i="3" l="1"/>
  <c r="H7" i="1"/>
  <c r="I7" i="1" l="1"/>
  <c r="O158" i="3"/>
  <c r="N177" i="3"/>
  <c r="E66" i="1" l="1"/>
  <c r="P158" i="3"/>
  <c r="P177" i="3" s="1"/>
  <c r="O177" i="3"/>
  <c r="E73" i="1" l="1"/>
  <c r="E8" i="1" s="1"/>
  <c r="G66" i="1"/>
  <c r="G73" i="1" s="1"/>
  <c r="G74" i="1" s="1"/>
  <c r="G75" i="1" s="1"/>
  <c r="G8" i="1" l="1"/>
  <c r="E9" i="1"/>
  <c r="H8" i="1" l="1"/>
  <c r="G9" i="1"/>
  <c r="I8" i="1" l="1"/>
  <c r="I9" i="1" s="1"/>
  <c r="H9" i="1"/>
</calcChain>
</file>

<file path=xl/sharedStrings.xml><?xml version="1.0" encoding="utf-8"?>
<sst xmlns="http://schemas.openxmlformats.org/spreadsheetml/2006/main" count="324" uniqueCount="59">
  <si>
    <t>Summary</t>
  </si>
  <si>
    <t>Positive = benefit to MHDI</t>
  </si>
  <si>
    <t>(full revenue req't)</t>
  </si>
  <si>
    <t>With AIIP</t>
  </si>
  <si>
    <t>No AIIP</t>
  </si>
  <si>
    <t>Difference</t>
  </si>
  <si>
    <t>Tax Effected</t>
  </si>
  <si>
    <t>Grossed up</t>
  </si>
  <si>
    <t xml:space="preserve">Adjustment in each year: </t>
  </si>
  <si>
    <t>cr. regulatory liabilities</t>
  </si>
  <si>
    <t xml:space="preserve">     dr. revenue (P&amp;L)</t>
  </si>
  <si>
    <t xml:space="preserve">Decrease in revenue in P&amp;L resulting from benefit received by MHDI due to </t>
  </si>
  <si>
    <t xml:space="preserve">AIIP change in tax legislation, that was not included in the last rate. </t>
  </si>
  <si>
    <r>
      <t>TEST YEAR</t>
    </r>
    <r>
      <rPr>
        <b/>
        <u/>
        <sz val="10"/>
        <rFont val="Arial"/>
        <family val="2"/>
      </rPr>
      <t xml:space="preserve"> WITH </t>
    </r>
    <r>
      <rPr>
        <b/>
        <sz val="10"/>
        <rFont val="Arial"/>
        <family val="2"/>
      </rPr>
      <t>AIIP</t>
    </r>
  </si>
  <si>
    <r>
      <t xml:space="preserve">TEST YEAR </t>
    </r>
    <r>
      <rPr>
        <b/>
        <u/>
        <sz val="10"/>
        <rFont val="Arial"/>
        <family val="2"/>
      </rPr>
      <t>NO</t>
    </r>
    <r>
      <rPr>
        <b/>
        <sz val="10"/>
        <rFont val="Arial"/>
        <family val="2"/>
      </rPr>
      <t xml:space="preserve"> AIIP</t>
    </r>
  </si>
  <si>
    <t>Class 8</t>
  </si>
  <si>
    <t>Class 10</t>
  </si>
  <si>
    <t>Class 12</t>
  </si>
  <si>
    <t>Class 45</t>
  </si>
  <si>
    <t>Class 47</t>
  </si>
  <si>
    <t>Class 50</t>
  </si>
  <si>
    <t>Tax Rate</t>
  </si>
  <si>
    <t>Grossed-up</t>
  </si>
  <si>
    <t>AIIP Schedule 8 Comparison</t>
  </si>
  <si>
    <t>DRAFT</t>
  </si>
  <si>
    <t>Milton Hydro Distribution Inc.</t>
  </si>
  <si>
    <t>TAXATION YEAR</t>
  </si>
  <si>
    <t>2018</t>
  </si>
  <si>
    <t>Is AIIP applicable in the current year?</t>
  </si>
  <si>
    <t>Yes</t>
  </si>
  <si>
    <t>&lt;If "No" is selected,  column G should be empty</t>
  </si>
  <si>
    <t>AIIP Adjustment Factor</t>
  </si>
  <si>
    <t>Asset Description</t>
  </si>
  <si>
    <t>CCA Class</t>
  </si>
  <si>
    <t>CCA Rate</t>
  </si>
  <si>
    <r>
      <t xml:space="preserve">Beginning UCC </t>
    </r>
    <r>
      <rPr>
        <b/>
        <sz val="8"/>
        <color rgb="FF0000FF"/>
        <rFont val="Arial"/>
        <family val="2"/>
      </rPr>
      <t>(Should agree to ending per PY T2)</t>
    </r>
  </si>
  <si>
    <t>Cost of acquisitions during the year</t>
  </si>
  <si>
    <t>Cost of acquisitions in that are (AIIP)</t>
  </si>
  <si>
    <t>Disposals - 
Lesser of Cost or Proceeds
(ENTER AS NEGATIVE)</t>
  </si>
  <si>
    <t>Proceeds of disposition available to reduce UCC of AIIP</t>
  </si>
  <si>
    <t>Net capital cost of additions of AIIP</t>
  </si>
  <si>
    <t>AIIP adjustment</t>
  </si>
  <si>
    <t xml:space="preserve">Adjustment for other property </t>
  </si>
  <si>
    <t>Adjusted UCC for CCA Purposes</t>
  </si>
  <si>
    <t>Max CCA (If negative amount it is recapture)</t>
  </si>
  <si>
    <t>CCA Claimed
(ENTER AS POSITIVE OR NEGATIVE IF RECAPTURE)</t>
  </si>
  <si>
    <t>Ending UCC</t>
  </si>
  <si>
    <t>Class 1</t>
  </si>
  <si>
    <t>Class 1b</t>
  </si>
  <si>
    <t>Class 95</t>
  </si>
  <si>
    <t>Class 14.1</t>
  </si>
  <si>
    <t>TOTAL:</t>
  </si>
  <si>
    <t>2019</t>
  </si>
  <si>
    <t xml:space="preserve">&lt;If "No" is selected make sure column G is empty </t>
  </si>
  <si>
    <t>2020</t>
  </si>
  <si>
    <t>2021</t>
  </si>
  <si>
    <t>2022</t>
  </si>
  <si>
    <t xml:space="preserve">KPMG has no liability or responsibility for any actions, damages, claims, liabilities, costs, expenses, or losses in any way arising out of or relating to us providing Milton Hydro Distribution Inc. with this tax provision working paper ("the model"), including and without limitation, arising out of or relating to any changes made to the model by the client or any decisions made by the client in reliance on the model unless KPMG has reviewed and approved the information produced by the model whenever it is used. </t>
  </si>
  <si>
    <t>Calculate Manually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</si>
</sst>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_(&quot;$&quot;* #,##0_);_(&quot;$&quot;* \(#,##0\);_(&quot;$&quot;* &quot;-&quot;??_);_(@_)"/>
    <numFmt numFmtId="167" formatCode="_(&quot;$&quot;* #,##0.00_);_(&quot;$&quot;* \(#,##0.00\);_(&quot;$&quot;* &quot;-&quot;??_);_(@_)"/>
    <numFmt numFmtId="168" formatCode="[$-409]dd\-mmm\-yy;@"/>
    <numFmt numFmtId="169" formatCode="[$-409]mmmm\ d\,\ yyyy;@"/>
    <numFmt numFmtId="170" formatCode="_(* #,##0_);_(* \(#,##0\);_(* &quot;-&quot;_);_(@_)"/>
    <numFmt numFmtId="171" formatCode="yyyy\ &quot;- plan&quot;"/>
  </numFmts>
  <fonts count="20" x14ac:knownFonts="1">
    <font>
      <sz val="11"/>
      <color theme="1"/>
      <name val="Calibri"/>
      <family val="2"/>
      <scheme val="minor"/>
    </font>
    <font>
      <b/>
      <sz val="11"/>
      <color theme="1"/>
      <name val="Arial"/>
      <family val="2"/>
    </font>
    <font>
      <sz val="11"/>
      <color theme="1"/>
      <name val="Calibri"/>
      <family val="2"/>
      <scheme val="minor"/>
    </font>
    <font>
      <sz val="10"/>
      <color theme="1"/>
      <name val="Arial"/>
      <family val="2"/>
    </font>
    <font>
      <i/>
      <sz val="10"/>
      <color rgb="FF0070C0"/>
      <name val="Arial"/>
      <family val="2"/>
    </font>
    <font>
      <u/>
      <sz val="10"/>
      <color theme="1"/>
      <name val="Arial"/>
      <family val="2"/>
    </font>
    <font>
      <i/>
      <sz val="10"/>
      <color theme="1"/>
      <name val="Arial"/>
      <family val="2"/>
    </font>
    <font>
      <b/>
      <sz val="10"/>
      <name val="Arial"/>
      <family val="2"/>
    </font>
    <font>
      <b/>
      <u/>
      <sz val="10"/>
      <name val="Arial"/>
      <family val="2"/>
    </font>
    <font>
      <sz val="10"/>
      <name val="Arial"/>
      <family val="2"/>
    </font>
    <font>
      <i/>
      <sz val="10"/>
      <color rgb="FFFF0000"/>
      <name val="Arial"/>
      <family val="2"/>
    </font>
    <font>
      <b/>
      <sz val="14"/>
      <color theme="1"/>
      <name val="Arial"/>
      <family val="2"/>
    </font>
    <font>
      <b/>
      <sz val="10"/>
      <color rgb="FFFF0000"/>
      <name val="Arial"/>
      <family val="2"/>
    </font>
    <font>
      <b/>
      <sz val="10"/>
      <color theme="1"/>
      <name val="Arial"/>
      <family val="2"/>
    </font>
    <font>
      <sz val="10"/>
      <color rgb="FFFF0000"/>
      <name val="Arial"/>
      <family val="2"/>
    </font>
    <font>
      <b/>
      <sz val="9"/>
      <color theme="1"/>
      <name val="Arial"/>
      <family val="2"/>
    </font>
    <font>
      <sz val="9"/>
      <color theme="1"/>
      <name val="Arial"/>
      <family val="2"/>
    </font>
    <font>
      <b/>
      <sz val="10"/>
      <color rgb="FF0000FF"/>
      <name val="Arial"/>
      <family val="2"/>
    </font>
    <font>
      <b/>
      <sz val="8"/>
      <color rgb="FF0000FF"/>
      <name val="Arial"/>
      <family val="2"/>
    </font>
    <font>
      <b/>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21">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style="dashed">
        <color indexed="64"/>
      </bottom>
      <diagonal/>
    </border>
    <border>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170" fontId="9" fillId="0" borderId="0" applyFont="0" applyFill="0" applyBorder="0" applyAlignment="0" applyProtection="0"/>
  </cellStyleXfs>
  <cellXfs count="101">
    <xf numFmtId="0" fontId="0" fillId="0" borderId="0" xfId="0"/>
    <xf numFmtId="0" fontId="3" fillId="0" borderId="0" xfId="0" applyFont="1"/>
    <xf numFmtId="0" fontId="3" fillId="0" borderId="1" xfId="0" applyFont="1" applyBorder="1"/>
    <xf numFmtId="0" fontId="3" fillId="0" borderId="2" xfId="0" applyFont="1" applyBorder="1"/>
    <xf numFmtId="0" fontId="4" fillId="0" borderId="2" xfId="0" applyFont="1" applyBorder="1"/>
    <xf numFmtId="0" fontId="3" fillId="0" borderId="3" xfId="0" applyFont="1" applyBorder="1"/>
    <xf numFmtId="0" fontId="3" fillId="0" borderId="4" xfId="0" applyFont="1" applyBorder="1"/>
    <xf numFmtId="0" fontId="5" fillId="0" borderId="0" xfId="0" applyFont="1" applyAlignment="1">
      <alignment horizontal="center"/>
    </xf>
    <xf numFmtId="0" fontId="3" fillId="0" borderId="5" xfId="0" applyFont="1" applyBorder="1"/>
    <xf numFmtId="0" fontId="6" fillId="0" borderId="0" xfId="0" applyFont="1"/>
    <xf numFmtId="165" fontId="3" fillId="0" borderId="0" xfId="1" applyNumberFormat="1" applyFont="1" applyBorder="1"/>
    <xf numFmtId="165" fontId="3" fillId="0" borderId="6" xfId="1" applyNumberFormat="1"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7" fillId="0" borderId="0" xfId="0" applyFont="1" applyAlignment="1">
      <alignment horizontal="center" wrapText="1"/>
    </xf>
    <xf numFmtId="0" fontId="7" fillId="0" borderId="0" xfId="0" applyFont="1" applyAlignment="1">
      <alignment horizontal="center"/>
    </xf>
    <xf numFmtId="0" fontId="3" fillId="2" borderId="0" xfId="0" applyFont="1" applyFill="1" applyAlignment="1">
      <alignment horizontal="center"/>
    </xf>
    <xf numFmtId="165" fontId="9" fillId="3" borderId="10" xfId="1" applyNumberFormat="1" applyFont="1" applyFill="1" applyBorder="1" applyAlignment="1" applyProtection="1">
      <alignment vertical="top" wrapText="1"/>
    </xf>
    <xf numFmtId="166" fontId="3" fillId="0" borderId="0" xfId="0" applyNumberFormat="1" applyFont="1"/>
    <xf numFmtId="166" fontId="3" fillId="0" borderId="11" xfId="0" applyNumberFormat="1" applyFont="1" applyBorder="1"/>
    <xf numFmtId="0" fontId="7" fillId="0" borderId="11" xfId="0" applyFont="1" applyBorder="1"/>
    <xf numFmtId="166" fontId="7" fillId="0" borderId="11" xfId="0" applyNumberFormat="1" applyFont="1" applyBorder="1"/>
    <xf numFmtId="0" fontId="7" fillId="0" borderId="0" xfId="0" applyFont="1"/>
    <xf numFmtId="167" fontId="7" fillId="0" borderId="0" xfId="0" applyNumberFormat="1" applyFont="1"/>
    <xf numFmtId="0" fontId="10" fillId="0" borderId="0" xfId="0" applyFont="1"/>
    <xf numFmtId="0" fontId="11" fillId="3" borderId="0" xfId="0" applyFont="1" applyFill="1" applyAlignment="1">
      <alignment horizontal="left" vertical="top"/>
    </xf>
    <xf numFmtId="0" fontId="3" fillId="3" borderId="12" xfId="0" applyFont="1" applyFill="1" applyBorder="1" applyAlignment="1">
      <alignment vertical="top" wrapText="1"/>
    </xf>
    <xf numFmtId="165" fontId="12" fillId="3" borderId="12" xfId="1" applyNumberFormat="1" applyFont="1" applyFill="1" applyBorder="1" applyAlignment="1" applyProtection="1">
      <alignment vertical="top" wrapText="1"/>
    </xf>
    <xf numFmtId="10" fontId="3" fillId="3" borderId="12" xfId="2" applyNumberFormat="1" applyFont="1" applyFill="1" applyBorder="1" applyAlignment="1" applyProtection="1">
      <alignment vertical="top"/>
    </xf>
    <xf numFmtId="165" fontId="7" fillId="3" borderId="12" xfId="1" applyNumberFormat="1" applyFont="1" applyFill="1" applyBorder="1" applyAlignment="1" applyProtection="1">
      <alignment vertical="top"/>
    </xf>
    <xf numFmtId="165" fontId="7" fillId="3" borderId="12" xfId="1" applyNumberFormat="1" applyFont="1" applyFill="1" applyBorder="1" applyAlignment="1" applyProtection="1">
      <alignment vertical="top" wrapText="1"/>
    </xf>
    <xf numFmtId="165" fontId="12" fillId="3" borderId="12" xfId="1" applyNumberFormat="1" applyFont="1" applyFill="1" applyBorder="1" applyAlignment="1" applyProtection="1">
      <alignment horizontal="center" vertical="top" wrapText="1"/>
    </xf>
    <xf numFmtId="165" fontId="3" fillId="3" borderId="12" xfId="1" applyNumberFormat="1" applyFont="1" applyFill="1" applyBorder="1" applyAlignment="1" applyProtection="1">
      <alignment vertical="top"/>
    </xf>
    <xf numFmtId="165" fontId="12" fillId="3" borderId="13" xfId="1" applyNumberFormat="1" applyFont="1" applyFill="1" applyBorder="1" applyAlignment="1" applyProtection="1">
      <alignment vertical="top" wrapText="1"/>
    </xf>
    <xf numFmtId="0" fontId="1" fillId="3" borderId="0" xfId="0" applyFont="1" applyFill="1" applyAlignment="1">
      <alignment horizontal="left" vertical="top"/>
    </xf>
    <xf numFmtId="0" fontId="13" fillId="3" borderId="0" xfId="0" applyFont="1" applyFill="1" applyAlignment="1">
      <alignment horizontal="left" vertical="top" wrapText="1"/>
    </xf>
    <xf numFmtId="0" fontId="3" fillId="3" borderId="0" xfId="0" applyFont="1" applyFill="1" applyAlignment="1">
      <alignment vertical="top"/>
    </xf>
    <xf numFmtId="10" fontId="3" fillId="3" borderId="0" xfId="2" applyNumberFormat="1" applyFont="1" applyFill="1" applyBorder="1" applyAlignment="1" applyProtection="1">
      <alignment vertical="top"/>
    </xf>
    <xf numFmtId="165" fontId="12" fillId="3" borderId="0" xfId="1" applyNumberFormat="1" applyFont="1" applyFill="1" applyBorder="1" applyAlignment="1" applyProtection="1">
      <alignment vertical="top" wrapText="1"/>
    </xf>
    <xf numFmtId="165" fontId="12" fillId="3" borderId="0" xfId="1" applyNumberFormat="1" applyFont="1" applyFill="1" applyBorder="1" applyAlignment="1" applyProtection="1">
      <alignment horizontal="center" vertical="top" wrapText="1"/>
    </xf>
    <xf numFmtId="165" fontId="3" fillId="3" borderId="0" xfId="1" applyNumberFormat="1" applyFont="1" applyFill="1" applyBorder="1" applyAlignment="1" applyProtection="1">
      <alignment vertical="top"/>
    </xf>
    <xf numFmtId="165" fontId="12" fillId="3" borderId="14" xfId="1" applyNumberFormat="1" applyFont="1" applyFill="1" applyBorder="1" applyAlignment="1" applyProtection="1">
      <alignment vertical="top" wrapText="1"/>
    </xf>
    <xf numFmtId="168" fontId="1" fillId="3" borderId="0" xfId="0" applyNumberFormat="1" applyFont="1" applyFill="1" applyAlignment="1">
      <alignment horizontal="left" vertical="top" wrapText="1"/>
    </xf>
    <xf numFmtId="169" fontId="13" fillId="3" borderId="0" xfId="0" applyNumberFormat="1" applyFont="1" applyFill="1" applyAlignment="1">
      <alignment horizontal="left" vertical="top" wrapText="1"/>
    </xf>
    <xf numFmtId="10" fontId="14" fillId="3" borderId="0" xfId="2" applyNumberFormat="1" applyFont="1" applyFill="1" applyBorder="1" applyAlignment="1" applyProtection="1">
      <alignment horizontal="center" vertical="top"/>
    </xf>
    <xf numFmtId="0" fontId="15" fillId="3" borderId="0" xfId="0" applyFont="1" applyFill="1" applyAlignment="1">
      <alignment horizontal="left" vertical="top"/>
    </xf>
    <xf numFmtId="0" fontId="1" fillId="3" borderId="0" xfId="0" applyFont="1" applyFill="1" applyAlignment="1">
      <alignment horizontal="right" vertical="top"/>
    </xf>
    <xf numFmtId="0" fontId="13" fillId="3" borderId="0" xfId="0" applyFont="1" applyFill="1" applyAlignment="1">
      <alignment horizontal="left" vertical="top"/>
    </xf>
    <xf numFmtId="165" fontId="3" fillId="3" borderId="0" xfId="1" applyNumberFormat="1" applyFont="1" applyFill="1" applyBorder="1" applyAlignment="1" applyProtection="1">
      <alignment vertical="top" wrapText="1"/>
    </xf>
    <xf numFmtId="0" fontId="3" fillId="3" borderId="14" xfId="0" applyFont="1" applyFill="1" applyBorder="1" applyAlignment="1">
      <alignment vertical="top"/>
    </xf>
    <xf numFmtId="0" fontId="16" fillId="3" borderId="0" xfId="0" applyFont="1" applyFill="1" applyAlignment="1">
      <alignment horizontal="left" vertical="top"/>
    </xf>
    <xf numFmtId="168" fontId="1" fillId="3" borderId="8" xfId="0" applyNumberFormat="1" applyFont="1" applyFill="1" applyBorder="1" applyAlignment="1">
      <alignment horizontal="left" vertical="top" wrapText="1"/>
    </xf>
    <xf numFmtId="169" fontId="13" fillId="3" borderId="8" xfId="0" applyNumberFormat="1" applyFont="1" applyFill="1" applyBorder="1" applyAlignment="1">
      <alignment horizontal="left" vertical="top" wrapText="1"/>
    </xf>
    <xf numFmtId="0" fontId="3" fillId="3" borderId="8" xfId="0" applyFont="1" applyFill="1" applyBorder="1" applyAlignment="1">
      <alignment vertical="top"/>
    </xf>
    <xf numFmtId="10" fontId="14" fillId="3" borderId="8" xfId="2" applyNumberFormat="1" applyFont="1" applyFill="1" applyBorder="1" applyAlignment="1" applyProtection="1">
      <alignment horizontal="center" vertical="top"/>
    </xf>
    <xf numFmtId="165" fontId="12" fillId="3" borderId="8" xfId="1" applyNumberFormat="1" applyFont="1" applyFill="1" applyBorder="1" applyAlignment="1" applyProtection="1">
      <alignment vertical="top" wrapText="1"/>
    </xf>
    <xf numFmtId="165" fontId="12" fillId="3" borderId="8" xfId="1" applyNumberFormat="1" applyFont="1" applyFill="1" applyBorder="1" applyAlignment="1" applyProtection="1">
      <alignment horizontal="center" vertical="top" wrapText="1"/>
    </xf>
    <xf numFmtId="165" fontId="12" fillId="3" borderId="15" xfId="1" applyNumberFormat="1" applyFont="1" applyFill="1" applyBorder="1" applyAlignment="1" applyProtection="1">
      <alignment vertical="top" wrapText="1"/>
    </xf>
    <xf numFmtId="168" fontId="1" fillId="0" borderId="0" xfId="0" applyNumberFormat="1" applyFont="1" applyAlignment="1" applyProtection="1">
      <alignment horizontal="left" vertical="top" wrapText="1"/>
      <protection locked="0"/>
    </xf>
    <xf numFmtId="169" fontId="13" fillId="0" borderId="0" xfId="0" applyNumberFormat="1" applyFont="1" applyAlignment="1" applyProtection="1">
      <alignment horizontal="left" vertical="top" wrapText="1"/>
      <protection locked="0"/>
    </xf>
    <xf numFmtId="0" fontId="3" fillId="0" borderId="0" xfId="0" applyFont="1" applyAlignment="1" applyProtection="1">
      <alignment vertical="top"/>
      <protection locked="0"/>
    </xf>
    <xf numFmtId="10" fontId="14" fillId="0" borderId="0" xfId="2" applyNumberFormat="1" applyFont="1" applyFill="1" applyBorder="1" applyAlignment="1" applyProtection="1">
      <alignment horizontal="center" vertical="top"/>
      <protection locked="0"/>
    </xf>
    <xf numFmtId="165" fontId="12" fillId="0" borderId="0" xfId="1" applyNumberFormat="1" applyFont="1" applyFill="1" applyBorder="1" applyAlignment="1" applyProtection="1">
      <alignment vertical="top" wrapText="1"/>
      <protection locked="0"/>
    </xf>
    <xf numFmtId="165" fontId="12" fillId="0" borderId="0" xfId="1" applyNumberFormat="1" applyFont="1" applyFill="1" applyBorder="1" applyAlignment="1" applyProtection="1">
      <alignment horizontal="center" vertical="top" wrapText="1"/>
      <protection locked="0"/>
    </xf>
    <xf numFmtId="165" fontId="12" fillId="0" borderId="14" xfId="1" applyNumberFormat="1" applyFont="1" applyFill="1" applyBorder="1" applyAlignment="1" applyProtection="1">
      <alignment vertical="top" wrapText="1"/>
      <protection locked="0"/>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171" fontId="17" fillId="0" borderId="18" xfId="3" quotePrefix="1" applyNumberFormat="1" applyFont="1" applyFill="1" applyBorder="1" applyAlignment="1" applyProtection="1">
      <alignment horizontal="center"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vertical="top"/>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9" fontId="17" fillId="0" borderId="18" xfId="2" applyFont="1" applyFill="1" applyBorder="1" applyAlignment="1" applyProtection="1">
      <alignment horizontal="center" vertical="center" wrapText="1"/>
      <protection locked="0"/>
    </xf>
    <xf numFmtId="165" fontId="12" fillId="0" borderId="0" xfId="1" applyNumberFormat="1" applyFont="1" applyFill="1" applyBorder="1" applyAlignment="1" applyProtection="1">
      <alignment horizontal="right" vertical="top"/>
      <protection locked="0"/>
    </xf>
    <xf numFmtId="9" fontId="14" fillId="0" borderId="0" xfId="2" applyFont="1" applyFill="1" applyBorder="1" applyAlignment="1" applyProtection="1">
      <alignment vertical="top" wrapText="1"/>
      <protection locked="0"/>
    </xf>
    <xf numFmtId="0" fontId="17" fillId="3" borderId="19"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4" borderId="19" xfId="0" applyFont="1" applyFill="1" applyBorder="1" applyAlignment="1">
      <alignment horizontal="center"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0" fillId="3" borderId="0" xfId="0" applyFill="1" applyProtection="1">
      <protection locked="0"/>
    </xf>
    <xf numFmtId="165" fontId="0" fillId="3" borderId="0" xfId="1" applyNumberFormat="1" applyFont="1" applyFill="1" applyProtection="1">
      <protection locked="0"/>
    </xf>
    <xf numFmtId="165" fontId="0" fillId="0" borderId="0" xfId="1" applyNumberFormat="1" applyFont="1" applyProtection="1">
      <protection locked="0"/>
    </xf>
    <xf numFmtId="165" fontId="0" fillId="4" borderId="0" xfId="1" applyNumberFormat="1" applyFont="1" applyFill="1" applyProtection="1">
      <protection locked="0"/>
    </xf>
    <xf numFmtId="165" fontId="0" fillId="4" borderId="0" xfId="1" applyNumberFormat="1" applyFont="1" applyFill="1" applyAlignment="1" applyProtection="1">
      <alignment horizontal="center"/>
      <protection locked="0"/>
    </xf>
    <xf numFmtId="0" fontId="0" fillId="0" borderId="0" xfId="0" applyProtection="1">
      <protection locked="0"/>
    </xf>
    <xf numFmtId="0" fontId="0" fillId="0" borderId="14" xfId="0" applyBorder="1" applyProtection="1">
      <protection locked="0"/>
    </xf>
    <xf numFmtId="10" fontId="9" fillId="3" borderId="10" xfId="2" applyNumberFormat="1" applyFont="1" applyFill="1" applyBorder="1" applyAlignment="1" applyProtection="1">
      <alignment horizontal="center" vertical="top" wrapText="1"/>
    </xf>
    <xf numFmtId="165" fontId="9" fillId="0" borderId="10" xfId="1" applyNumberFormat="1" applyFont="1" applyFill="1" applyBorder="1" applyAlignment="1" applyProtection="1">
      <alignment vertical="top" wrapText="1"/>
      <protection locked="0"/>
    </xf>
    <xf numFmtId="165" fontId="9" fillId="4" borderId="10" xfId="1" applyNumberFormat="1" applyFont="1" applyFill="1" applyBorder="1" applyAlignment="1" applyProtection="1">
      <alignment vertical="top" wrapText="1"/>
    </xf>
    <xf numFmtId="165" fontId="9" fillId="4" borderId="10" xfId="1" applyNumberFormat="1" applyFont="1" applyFill="1" applyBorder="1" applyAlignment="1" applyProtection="1">
      <alignment horizontal="center" vertical="top" wrapText="1"/>
    </xf>
    <xf numFmtId="0" fontId="0" fillId="4" borderId="11" xfId="0" applyFill="1" applyBorder="1"/>
    <xf numFmtId="0" fontId="19" fillId="4" borderId="11" xfId="0" applyFont="1" applyFill="1" applyBorder="1" applyAlignment="1">
      <alignment horizontal="right"/>
    </xf>
    <xf numFmtId="165" fontId="0" fillId="4" borderId="11" xfId="1" applyNumberFormat="1" applyFont="1" applyFill="1" applyBorder="1" applyProtection="1"/>
    <xf numFmtId="165" fontId="0" fillId="0" borderId="11" xfId="1" applyNumberFormat="1" applyFont="1" applyBorder="1" applyProtection="1"/>
    <xf numFmtId="0" fontId="0" fillId="0" borderId="0" xfId="0" applyAlignment="1" applyProtection="1">
      <alignment horizontal="center"/>
      <protection locked="0"/>
    </xf>
    <xf numFmtId="0" fontId="0" fillId="4" borderId="0" xfId="0" applyFill="1" applyProtection="1">
      <protection locked="0"/>
    </xf>
    <xf numFmtId="0" fontId="0" fillId="4" borderId="0" xfId="0" applyFill="1" applyAlignment="1" applyProtection="1">
      <alignment horizontal="center"/>
      <protection locked="0"/>
    </xf>
    <xf numFmtId="0" fontId="6" fillId="0" borderId="0" xfId="0" applyFont="1" applyAlignment="1">
      <alignment horizontal="left" vertical="top" wrapText="1"/>
    </xf>
  </cellXfs>
  <cellStyles count="4">
    <cellStyle name="Comma" xfId="1" builtinId="3"/>
    <cellStyle name="Comma 16" xfId="3" xr:uid="{10332400-EBC7-434A-BFF6-84D1A93EE3C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sharedStrings" Target="sharedStrings.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calcChain" Target="calcChain.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customXml" Target="../customXml/item3.xml"/><Relationship Id="rId20" Type="http://schemas.openxmlformats.org/officeDocument/2006/relationships/externalLink" Target="externalLinks/externalLink17.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2023ratecase/Shared%20Documents/1.%202023_CoS_Main/3.%20CoS_Models/02.%20Support%20Files/3.%20PILs_Tax/5%20-%202022%20to%202027%20-%20Milton%20Hydro%20Tax%20Provi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MP\SWE%20Credit%20Rating%20Graph%206_28_0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SG\VALCOMM\Hard%20Drives%20of%20Dearly%20Departed\Saponari\Black%20&amp;%20Decker\Black%20&amp;%20Decker\Foreign\United%20Kingdom\Birmingham,%20UK\Tucker%20Fasteners_Birm,England_Deta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ir\Downloads\4.3%20-%20Monthly%20Trending201806132351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KarmenPoturic\farma\plan2000\to\PLAN%20TO_2000_zadnj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lectra.sharepoint.com/Business%20Planning/Budget%202014/8.%20Final%20Approved%20Budget%20Files/Board%20Model/Pro-forma%20Model%20FY13F3F%20v2013.0147.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hamfsr01\Ent\Clients\M\Milton%20Hydro%20Holdings%20Inc.-1000027270\zz%20Work-in-Progress\2020%20Tax\!Back%20up%20_Live%20copy%20with%20Alena\Milton%20Hydro%20Tax%20Provision%20Template\SS-000%20%20MHDI%20Dec%202020%20Tax%20Provision%20WP.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alectra.sharepoint.com/Financials%202013/12.%20December/HUC%20Consolidated%20December%202013%20(FINAL).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Distribution_Rate_Application_2008_Forward_Test_Year\CMcK_sneaker_Oct_22_07_RECOVER\Horizon%20Rate%20Model%20Schedules_Oct_3_07\Horizon%20Rate%20Model\Exhibit%203%20Distribution%20Revenue%20Throughputs%202006%20to%202008%20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puts"/>
      <sheetName val="0. Rollover Process"/>
      <sheetName val="0. Client Information"/>
      <sheetName val="1. Leadsheet"/>
      <sheetName val="2. Rate Reconciliation"/>
      <sheetName val="3. PY Provision to Return"/>
      <sheetName val="4. Tax Continuity"/>
      <sheetName val="5. Current Tax Calculation"/>
      <sheetName val="6. Calculation of Taxes Payable"/>
      <sheetName val="7. Deferred Taxes"/>
      <sheetName val="7a. PPE Accting Roll-Added"/>
      <sheetName val="8. Sch 4 - NCLs"/>
      <sheetName val="9. Sch 8 - CCA"/>
      <sheetName val="9.1. CCA Support Schedule"/>
      <sheetName val="10. Sch 13 - Reserves"/>
      <sheetName val="11. 5-Year PM - CT "/>
      <sheetName val="DRAFT - 11.a. 5-Year CT(RATE)"/>
      <sheetName val="12. 5-Year PM - CCA Sch "/>
      <sheetName val="13. 5-Year PM - Sch 13S"/>
      <sheetName val="14. 5-Year PM - DT"/>
      <sheetName val="15. 5-Year PM - Rate Rec"/>
      <sheetName val="16. Outputs for Proforma"/>
      <sheetName val="REF.0. Inputs"/>
      <sheetName val="REF.1 FA Forecast Cont Schedule"/>
      <sheetName val="REF.2 - FA Summary"/>
      <sheetName val="REF.3 - CCA Continuity Schedule"/>
      <sheetName val="REF.4 RALs &amp; Carrying Charges"/>
      <sheetName val="REF.5 - MHDI"/>
      <sheetName val="REF.6.Deferred Revenue"/>
      <sheetName val="REF.6.Mark to Market"/>
      <sheetName val="REF.7.1 - AIIP Comparison"/>
      <sheetName val="REF.7.2 - AIIP - Test Year"/>
      <sheetName val="REF.7.3 - No AIIP - Test Year"/>
      <sheetName val="REF.8.1.PILs Smoothing"/>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Picklist"/>
      <sheetName val="Regional Simple Averages"/>
      <sheetName val="ERPs by country"/>
      <sheetName val="Legend"/>
      <sheetName val="List of TPEs"/>
      <sheetName val="Lookups"/>
      <sheetName val="4A Unit Costs"/>
      <sheetName val="CFL"/>
      <sheetName val="EX I"/>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 sheetId="10">
        <row r="2">
          <cell r="C2" t="str">
            <v>Category</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Price"/>
      <sheetName val="Data"/>
      <sheetName val="Chart1"/>
      <sheetName val="Chart2"/>
      <sheetName val="Sheet2"/>
    </sheetNames>
    <sheetDataSet>
      <sheetData sheetId="0"/>
      <sheetData sheetId="1"/>
      <sheetData sheetId="2" refreshError="1"/>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s>
    <sheetDataSet>
      <sheetData sheetId="0">
        <row r="2">
          <cell r="B2" t="str">
            <v>(All Object Accounts)</v>
          </cell>
        </row>
        <row r="3">
          <cell r="B3" t="str">
            <v>Enersource</v>
          </cell>
        </row>
        <row r="4">
          <cell r="B4" t="str">
            <v>HOBNI</v>
          </cell>
        </row>
        <row r="5">
          <cell r="B5" t="str">
            <v>Horizon</v>
          </cell>
        </row>
        <row r="6">
          <cell r="B6" t="str">
            <v>Powerstream</v>
          </cell>
        </row>
        <row r="7">
          <cell r="B7" t="str">
            <v>Synergy Budget</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refreshError="1"/>
      <sheetData sheetId="7" refreshError="1"/>
      <sheetData sheetId="8" refreshError="1">
        <row r="1">
          <cell r="D1" t="str">
            <v>620-101</v>
          </cell>
        </row>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refreshError="1"/>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I1" t="str">
            <v>Review Chart Categories</v>
          </cell>
        </row>
      </sheetData>
      <sheetData sheetId="18" refreshError="1"/>
      <sheetData sheetId="19" refreshError="1"/>
      <sheetData sheetId="20">
        <row r="2">
          <cell r="C2" t="str">
            <v>CO#30 Meter Service Providers 30-S310-N</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ow r="21">
          <cell r="B21">
            <v>580684.99</v>
          </cell>
        </row>
        <row r="22">
          <cell r="B22">
            <v>349191.33</v>
          </cell>
        </row>
      </sheetData>
      <sheetData sheetId="2" refreshError="1"/>
      <sheetData sheetId="3"/>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6_V147"/>
      <sheetName val="Changes for 1-6_Multi_Yr_F"/>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 val="Inputs - Financial Reporting"/>
    </sheetNames>
    <sheetDataSet>
      <sheetData sheetId="0"/>
      <sheetData sheetId="1"/>
      <sheetData sheetId="2">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73">
          <cell r="AN773" t="str">
            <v>FY2013F3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rolSettings"/>
      <sheetName val="Cover"/>
      <sheetName val="INSTRUCTIONS"/>
      <sheetName val="TempComments"/>
      <sheetName val="Taxprep Import"/>
      <sheetName val="Log"/>
      <sheetName val="Main"/>
      <sheetName val="General Information"/>
      <sheetName val="Trial Balance"/>
      <sheetName val="Leadsheet"/>
      <sheetName val="Note Disclosure"/>
      <sheetName val="Journal Entries"/>
      <sheetName val="Summary_Rate Reconciliation"/>
      <sheetName val="Tax Continuity Schedule"/>
      <sheetName val="PY Provision to Actual"/>
      <sheetName val="Current Taxes"/>
      <sheetName val="Current Taxes - Prov."/>
      <sheetName val="Deferred (Future) Taxes"/>
      <sheetName val="Fixed Asset Roll"/>
      <sheetName val="Intangible Asset Roll"/>
      <sheetName val="DefFinPY"/>
      <sheetName val="Def Financing Costs"/>
      <sheetName val="MY Reversal"/>
      <sheetName val="Tax Rates"/>
      <sheetName val="Tax Rates Working"/>
      <sheetName val="Sch1 Taxprep"/>
      <sheetName val="Sch 4 - Losses"/>
      <sheetName val="Sch 5 - Prov Allocation"/>
      <sheetName val="Sch 6 - CG &amp; CL"/>
      <sheetName val="Sch 8 - UCC"/>
      <sheetName val="Cap Asset Reversal"/>
      <sheetName val="Sch 12 - Resource"/>
      <sheetName val="Sch 13 &amp; 13S"/>
      <sheetName val="TRSubEnactSBR2019Q1"/>
      <sheetName val="TRSubEnactABR2019Q1"/>
      <sheetName val="TRSubEnactSBR2019Q2"/>
      <sheetName val="TRSubEnactABR2019Q2"/>
      <sheetName val="TRSubEnactSBR2019Q3"/>
      <sheetName val="TRSubEnactABR2019Q3"/>
      <sheetName val="TRSubEnactSBR2019Q4"/>
      <sheetName val="TRSubEnactABR2019Q4"/>
      <sheetName val="TRSubEnactSBR2020Q1"/>
      <sheetName val="TRSubEnactABR2020Q1"/>
      <sheetName val="TRSubEnactSBR2020Q2"/>
      <sheetName val="TRSubEnactABR2020Q2"/>
      <sheetName val="TRSubEnactSBR2020Q3"/>
      <sheetName val="TRSubEnactABR2020Q3"/>
      <sheetName val="TRSubEnactSBR2020Q4"/>
      <sheetName val="TRSubEnactABR2020Q4"/>
      <sheetName val="661 - SR&amp;ED"/>
      <sheetName val="Sch 31 - ITC"/>
      <sheetName val="TaxPrep Pull"/>
      <sheetName val="TP Pull Previous"/>
      <sheetName val="TabColumns"/>
      <sheetName val="AvailRat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28">
          <cell r="B28" t="str">
            <v>Deferred</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MgtRp -Horizon Utilities Cons"/>
      <sheetName val="MgtRp - EDO"/>
      <sheetName val="EDO Disb analysis"/>
      <sheetName val="MgtRp - CS"/>
      <sheetName val="Details - Solar PV"/>
      <sheetName val="MgtRp - Solar Sunbelt"/>
      <sheetName val="MgtRp - Horizon Energy"/>
      <sheetName val="MgtRp - Solar Corp."/>
      <sheetName val="Solar PV"/>
      <sheetName val="MgtRp-CDM Quarter "/>
      <sheetName val="MgtRp - Horizon Holdings"/>
      <sheetName val="MgtRp -Management Fee"/>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Checks"/>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s>
    <sheetDataSet>
      <sheetData sheetId="0"/>
      <sheetData sheetId="1"/>
      <sheetData sheetId="2"/>
      <sheetData sheetId="3"/>
      <sheetData sheetId="4">
        <row r="4">
          <cell r="E4">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9">
          <cell r="D9" t="str">
            <v>December 31</v>
          </cell>
        </row>
      </sheetData>
      <sheetData sheetId="78"/>
      <sheetData sheetId="7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5">
          <cell r="C25">
            <v>728450.79099999997</v>
          </cell>
        </row>
      </sheetData>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6836-18FC-4CF1-B604-DBF3BF283DD5}">
  <dimension ref="B1:L76"/>
  <sheetViews>
    <sheetView tabSelected="1" topLeftCell="A53" workbookViewId="0">
      <selection activeCell="H47" sqref="H47:I86"/>
    </sheetView>
  </sheetViews>
  <sheetFormatPr defaultColWidth="8.6640625" defaultRowHeight="13.2" x14ac:dyDescent="0.25"/>
  <cols>
    <col min="1" max="3" width="8.6640625" style="1"/>
    <col min="4" max="5" width="15.33203125" style="1" bestFit="1" customWidth="1"/>
    <col min="6" max="6" width="4.33203125" style="1" customWidth="1"/>
    <col min="7" max="7" width="22.33203125" style="1" customWidth="1"/>
    <col min="8" max="8" width="11.88671875" style="1" customWidth="1"/>
    <col min="9" max="9" width="12.33203125" style="1" bestFit="1" customWidth="1"/>
    <col min="10" max="16384" width="8.6640625" style="1"/>
  </cols>
  <sheetData>
    <row r="1" spans="2:12" ht="13.8" thickBot="1" x14ac:dyDescent="0.3"/>
    <row r="2" spans="2:12" x14ac:dyDescent="0.25">
      <c r="B2" s="2" t="s">
        <v>0</v>
      </c>
      <c r="C2" s="3"/>
      <c r="D2" s="3"/>
      <c r="E2" s="3"/>
      <c r="F2" s="3"/>
      <c r="G2" s="4" t="s">
        <v>1</v>
      </c>
      <c r="H2" s="3"/>
      <c r="I2" s="3" t="s">
        <v>2</v>
      </c>
      <c r="J2" s="5"/>
    </row>
    <row r="3" spans="2:12" x14ac:dyDescent="0.25">
      <c r="B3" s="6"/>
      <c r="D3" s="7" t="s">
        <v>3</v>
      </c>
      <c r="E3" s="7" t="s">
        <v>4</v>
      </c>
      <c r="F3" s="7"/>
      <c r="G3" s="7" t="s">
        <v>5</v>
      </c>
      <c r="H3" s="7" t="s">
        <v>6</v>
      </c>
      <c r="I3" s="7" t="s">
        <v>7</v>
      </c>
      <c r="J3" s="8"/>
      <c r="L3" s="9" t="s">
        <v>8</v>
      </c>
    </row>
    <row r="4" spans="2:12" x14ac:dyDescent="0.25">
      <c r="B4" s="6"/>
      <c r="C4" s="1">
        <v>2018</v>
      </c>
      <c r="D4" s="10">
        <f>D22</f>
        <v>477820.12</v>
      </c>
      <c r="E4" s="10">
        <f>E22</f>
        <v>477820.12</v>
      </c>
      <c r="G4" s="10">
        <f>D4-E4</f>
        <v>0</v>
      </c>
      <c r="H4" s="10">
        <f>G4*0.265</f>
        <v>0</v>
      </c>
      <c r="I4" s="10">
        <f>H4/0.735</f>
        <v>0</v>
      </c>
      <c r="J4" s="8"/>
      <c r="L4" s="1" t="s">
        <v>9</v>
      </c>
    </row>
    <row r="5" spans="2:12" x14ac:dyDescent="0.25">
      <c r="B5" s="6"/>
      <c r="C5" s="1">
        <v>2019</v>
      </c>
      <c r="D5" s="10">
        <f>D34</f>
        <v>2191650.6501672314</v>
      </c>
      <c r="E5" s="10">
        <f>E34</f>
        <v>1313945.0904000001</v>
      </c>
      <c r="G5" s="10">
        <f t="shared" ref="G5:G8" si="0">D5-E5</f>
        <v>877705.55976723135</v>
      </c>
      <c r="H5" s="10">
        <f t="shared" ref="H5:H8" si="1">G5*0.265</f>
        <v>232591.97333831631</v>
      </c>
      <c r="I5" s="10">
        <f t="shared" ref="I5:I8" si="2">H5/0.735</f>
        <v>316451.66440587252</v>
      </c>
      <c r="J5" s="8"/>
      <c r="L5" s="1" t="s">
        <v>10</v>
      </c>
    </row>
    <row r="6" spans="2:12" x14ac:dyDescent="0.25">
      <c r="B6" s="6"/>
      <c r="C6" s="1">
        <v>2020</v>
      </c>
      <c r="D6" s="10">
        <f>D47</f>
        <v>2683706.1253866218</v>
      </c>
      <c r="E6" s="10">
        <f>E47</f>
        <v>1972860.4501679998</v>
      </c>
      <c r="G6" s="10">
        <f t="shared" si="0"/>
        <v>710845.67521862197</v>
      </c>
      <c r="H6" s="10">
        <f t="shared" si="1"/>
        <v>188374.10393293484</v>
      </c>
      <c r="I6" s="10">
        <f t="shared" si="2"/>
        <v>256291.29786793856</v>
      </c>
      <c r="J6" s="8"/>
    </row>
    <row r="7" spans="2:12" x14ac:dyDescent="0.25">
      <c r="B7" s="6"/>
      <c r="C7" s="1">
        <v>2021</v>
      </c>
      <c r="D7" s="10">
        <f>D60</f>
        <v>3135010.5047056917</v>
      </c>
      <c r="E7" s="10">
        <f>E60</f>
        <v>2530293.58950456</v>
      </c>
      <c r="G7" s="10">
        <f t="shared" si="0"/>
        <v>604716.91520113172</v>
      </c>
      <c r="H7" s="10">
        <f t="shared" si="1"/>
        <v>160249.98252829991</v>
      </c>
      <c r="I7" s="10">
        <f t="shared" si="2"/>
        <v>218027.1871133332</v>
      </c>
      <c r="J7" s="8"/>
      <c r="L7" s="1" t="s">
        <v>11</v>
      </c>
    </row>
    <row r="8" spans="2:12" x14ac:dyDescent="0.25">
      <c r="B8" s="6"/>
      <c r="C8" s="1">
        <v>2022</v>
      </c>
      <c r="D8" s="11">
        <f>D73</f>
        <v>3526403.9959967365</v>
      </c>
      <c r="E8" s="11">
        <f>E73</f>
        <v>3009542.511311695</v>
      </c>
      <c r="F8" s="12"/>
      <c r="G8" s="11">
        <f t="shared" si="0"/>
        <v>516861.48468504148</v>
      </c>
      <c r="H8" s="11">
        <f t="shared" si="1"/>
        <v>136968.29344153599</v>
      </c>
      <c r="I8" s="11">
        <f t="shared" si="2"/>
        <v>186351.4196483483</v>
      </c>
      <c r="J8" s="8"/>
      <c r="L8" s="1" t="s">
        <v>12</v>
      </c>
    </row>
    <row r="9" spans="2:12" x14ac:dyDescent="0.25">
      <c r="B9" s="6"/>
      <c r="D9" s="10">
        <f>SUM(D4:D8)</f>
        <v>12014591.396256281</v>
      </c>
      <c r="E9" s="10">
        <f>SUM(E4:E8)</f>
        <v>9304461.7613842543</v>
      </c>
      <c r="G9" s="10">
        <f>SUM(G4:G8)</f>
        <v>2710129.6348720263</v>
      </c>
      <c r="H9" s="10">
        <f>SUM(H4:H8)</f>
        <v>718184.35324108705</v>
      </c>
      <c r="I9" s="10">
        <f>SUM(I4:I8)</f>
        <v>977121.5690354926</v>
      </c>
      <c r="J9" s="8"/>
    </row>
    <row r="10" spans="2:12" x14ac:dyDescent="0.25">
      <c r="B10" s="6"/>
      <c r="J10" s="8"/>
    </row>
    <row r="11" spans="2:12" ht="13.8" thickBot="1" x14ac:dyDescent="0.3">
      <c r="B11" s="13"/>
      <c r="C11" s="14"/>
      <c r="D11" s="14"/>
      <c r="E11" s="14"/>
      <c r="F11" s="14"/>
      <c r="G11" s="14"/>
      <c r="H11" s="14"/>
      <c r="I11" s="14"/>
      <c r="J11" s="15"/>
    </row>
    <row r="13" spans="2:12" ht="26.4" x14ac:dyDescent="0.25">
      <c r="D13" s="16" t="s">
        <v>13</v>
      </c>
      <c r="E13" s="16" t="s">
        <v>14</v>
      </c>
      <c r="G13" s="17" t="s">
        <v>5</v>
      </c>
    </row>
    <row r="14" spans="2:12" x14ac:dyDescent="0.25">
      <c r="B14" s="18">
        <v>2018</v>
      </c>
    </row>
    <row r="15" spans="2:12" x14ac:dyDescent="0.25">
      <c r="C15" s="19" t="s">
        <v>15</v>
      </c>
      <c r="D15" s="20">
        <f>'REF.7.2 - AIIP - Test Year'!O34</f>
        <v>87818</v>
      </c>
      <c r="E15" s="20">
        <f>'REF.7.3 - No AIIP - Test Year'!O34</f>
        <v>87818</v>
      </c>
      <c r="G15" s="20">
        <f>D15-E15</f>
        <v>0</v>
      </c>
    </row>
    <row r="16" spans="2:12" x14ac:dyDescent="0.25">
      <c r="C16" s="19" t="s">
        <v>16</v>
      </c>
      <c r="D16" s="20">
        <f>'REF.7.2 - AIIP - Test Year'!O35</f>
        <v>96750</v>
      </c>
      <c r="E16" s="20">
        <f>'REF.7.3 - No AIIP - Test Year'!O35</f>
        <v>96750</v>
      </c>
      <c r="G16" s="20">
        <f t="shared" ref="G16:G20" si="3">D16-E16</f>
        <v>0</v>
      </c>
    </row>
    <row r="17" spans="2:7" x14ac:dyDescent="0.25">
      <c r="C17" s="19" t="s">
        <v>17</v>
      </c>
      <c r="D17" s="20">
        <f>'REF.7.2 - AIIP - Test Year'!O36</f>
        <v>40000</v>
      </c>
      <c r="E17" s="20">
        <f>'REF.7.3 - No AIIP - Test Year'!O36</f>
        <v>40000</v>
      </c>
      <c r="G17" s="20">
        <f t="shared" si="3"/>
        <v>0</v>
      </c>
    </row>
    <row r="18" spans="2:7" x14ac:dyDescent="0.25">
      <c r="C18" s="19" t="s">
        <v>18</v>
      </c>
      <c r="D18" s="20">
        <f>'REF.7.2 - AIIP - Test Year'!O37</f>
        <v>0</v>
      </c>
      <c r="E18" s="20">
        <f>'REF.7.3 - No AIIP - Test Year'!O37</f>
        <v>0</v>
      </c>
      <c r="G18" s="20">
        <f t="shared" si="3"/>
        <v>0</v>
      </c>
    </row>
    <row r="19" spans="2:7" x14ac:dyDescent="0.25">
      <c r="C19" s="19" t="s">
        <v>19</v>
      </c>
      <c r="D19" s="20">
        <f>'REF.7.2 - AIIP - Test Year'!O38</f>
        <v>226302.12</v>
      </c>
      <c r="E19" s="20">
        <f>'REF.7.3 - No AIIP - Test Year'!O38</f>
        <v>226302.12</v>
      </c>
      <c r="G19" s="20">
        <f t="shared" si="3"/>
        <v>0</v>
      </c>
    </row>
    <row r="20" spans="2:7" x14ac:dyDescent="0.25">
      <c r="C20" s="19" t="s">
        <v>20</v>
      </c>
      <c r="D20" s="20">
        <f>'REF.7.2 - AIIP - Test Year'!O39</f>
        <v>26950.000000000004</v>
      </c>
      <c r="E20" s="20">
        <f>'REF.7.3 - No AIIP - Test Year'!O39</f>
        <v>26950.000000000004</v>
      </c>
      <c r="G20" s="20">
        <f t="shared" si="3"/>
        <v>0</v>
      </c>
    </row>
    <row r="21" spans="2:7" x14ac:dyDescent="0.25">
      <c r="D21" s="20"/>
      <c r="E21" s="20"/>
    </row>
    <row r="22" spans="2:7" ht="13.8" thickBot="1" x14ac:dyDescent="0.3">
      <c r="D22" s="21">
        <f>SUM(D15:D21)</f>
        <v>477820.12</v>
      </c>
      <c r="E22" s="21">
        <f>SUM(E15:E21)</f>
        <v>477820.12</v>
      </c>
      <c r="G22" s="21">
        <f>SUM(G15:G21)</f>
        <v>0</v>
      </c>
    </row>
    <row r="23" spans="2:7" ht="13.8" thickTop="1" x14ac:dyDescent="0.25">
      <c r="D23" s="1" t="s">
        <v>21</v>
      </c>
      <c r="E23" s="1" t="s">
        <v>21</v>
      </c>
      <c r="G23" s="20">
        <f>G22*0.265</f>
        <v>0</v>
      </c>
    </row>
    <row r="24" spans="2:7" ht="13.8" thickBot="1" x14ac:dyDescent="0.3">
      <c r="D24" s="22" t="s">
        <v>22</v>
      </c>
      <c r="E24" s="22" t="s">
        <v>22</v>
      </c>
      <c r="F24" s="22"/>
      <c r="G24" s="23">
        <f>G23/0.735</f>
        <v>0</v>
      </c>
    </row>
    <row r="25" spans="2:7" ht="13.8" thickTop="1" x14ac:dyDescent="0.25">
      <c r="D25" s="24"/>
      <c r="E25" s="24"/>
      <c r="F25" s="24"/>
      <c r="G25" s="25"/>
    </row>
    <row r="26" spans="2:7" x14ac:dyDescent="0.25">
      <c r="B26" s="18">
        <v>2019</v>
      </c>
      <c r="D26" s="24"/>
      <c r="E26" s="24"/>
      <c r="F26" s="24"/>
      <c r="G26" s="25"/>
    </row>
    <row r="27" spans="2:7" x14ac:dyDescent="0.25">
      <c r="C27" s="19" t="s">
        <v>15</v>
      </c>
      <c r="D27" s="20">
        <f>'REF.7.2 - AIIP - Test Year'!O65</f>
        <v>421526.4</v>
      </c>
      <c r="E27" s="20">
        <f>'REF.7.3 - No AIIP - Test Year'!O65</f>
        <v>245890.40000000002</v>
      </c>
      <c r="G27" s="20">
        <f>D27-E27</f>
        <v>175636</v>
      </c>
    </row>
    <row r="28" spans="2:7" x14ac:dyDescent="0.25">
      <c r="C28" s="19" t="s">
        <v>16</v>
      </c>
      <c r="D28" s="20">
        <f>'REF.7.2 - AIIP - Test Year'!O66</f>
        <v>454725</v>
      </c>
      <c r="E28" s="20">
        <f>'REF.7.3 - No AIIP - Test Year'!O66</f>
        <v>261225</v>
      </c>
      <c r="G28" s="20">
        <f t="shared" ref="G28:G32" si="4">D28-E28</f>
        <v>193500</v>
      </c>
    </row>
    <row r="29" spans="2:7" x14ac:dyDescent="0.25">
      <c r="C29" s="19" t="s">
        <v>17</v>
      </c>
      <c r="D29" s="20">
        <f>'REF.7.2 - AIIP - Test Year'!O67</f>
        <v>120000</v>
      </c>
      <c r="E29" s="20">
        <f>'REF.7.3 - No AIIP - Test Year'!O67</f>
        <v>80000</v>
      </c>
      <c r="G29" s="20">
        <f t="shared" si="4"/>
        <v>40000</v>
      </c>
    </row>
    <row r="30" spans="2:7" x14ac:dyDescent="0.25">
      <c r="C30" s="19" t="s">
        <v>18</v>
      </c>
      <c r="D30" s="20">
        <f>'REF.7.2 - AIIP - Test Year'!O68</f>
        <v>0</v>
      </c>
      <c r="E30" s="20">
        <f>'REF.7.3 - No AIIP - Test Year'!O68</f>
        <v>0</v>
      </c>
      <c r="G30" s="20">
        <f t="shared" si="4"/>
        <v>0</v>
      </c>
    </row>
    <row r="31" spans="2:7" x14ac:dyDescent="0.25">
      <c r="C31" s="19" t="s">
        <v>19</v>
      </c>
      <c r="D31" s="20">
        <f>'REF.7.2 - AIIP - Test Year'!O69</f>
        <v>1075471.7501672315</v>
      </c>
      <c r="E31" s="20">
        <f>'REF.7.3 - No AIIP - Test Year'!O69</f>
        <v>660802.19039999996</v>
      </c>
      <c r="G31" s="20">
        <f t="shared" si="4"/>
        <v>414669.55976723158</v>
      </c>
    </row>
    <row r="32" spans="2:7" x14ac:dyDescent="0.25">
      <c r="C32" s="19" t="s">
        <v>20</v>
      </c>
      <c r="D32" s="20">
        <f>'REF.7.2 - AIIP - Test Year'!O70</f>
        <v>119927.50000000001</v>
      </c>
      <c r="E32" s="20">
        <f>'REF.7.3 - No AIIP - Test Year'!O70</f>
        <v>66027.5</v>
      </c>
      <c r="G32" s="20">
        <f t="shared" si="4"/>
        <v>53900.000000000015</v>
      </c>
    </row>
    <row r="33" spans="2:8" x14ac:dyDescent="0.25">
      <c r="D33" s="20"/>
      <c r="E33" s="20"/>
    </row>
    <row r="34" spans="2:8" ht="13.8" thickBot="1" x14ac:dyDescent="0.3">
      <c r="D34" s="21">
        <f>SUM(D27:D33)</f>
        <v>2191650.6501672314</v>
      </c>
      <c r="E34" s="21">
        <f>SUM(E27:E33)</f>
        <v>1313945.0904000001</v>
      </c>
      <c r="G34" s="21">
        <f>SUM(G27:G33)</f>
        <v>877705.55976723158</v>
      </c>
    </row>
    <row r="35" spans="2:8" ht="13.8" thickTop="1" x14ac:dyDescent="0.25">
      <c r="D35" s="1" t="s">
        <v>21</v>
      </c>
      <c r="E35" s="1" t="s">
        <v>21</v>
      </c>
      <c r="G35" s="20">
        <f>G34*0.265</f>
        <v>232591.97333831637</v>
      </c>
    </row>
    <row r="36" spans="2:8" ht="13.8" thickBot="1" x14ac:dyDescent="0.3">
      <c r="D36" s="22" t="s">
        <v>22</v>
      </c>
      <c r="E36" s="22" t="s">
        <v>22</v>
      </c>
      <c r="F36" s="22"/>
      <c r="G36" s="23">
        <f>G35/0.735</f>
        <v>316451.66440587264</v>
      </c>
    </row>
    <row r="37" spans="2:8" ht="13.8" thickTop="1" x14ac:dyDescent="0.25"/>
    <row r="38" spans="2:8" x14ac:dyDescent="0.25">
      <c r="D38" s="24"/>
      <c r="E38" s="24"/>
      <c r="F38" s="24"/>
      <c r="G38" s="25"/>
    </row>
    <row r="39" spans="2:8" x14ac:dyDescent="0.25">
      <c r="B39" s="18">
        <v>2020</v>
      </c>
      <c r="D39" s="24"/>
      <c r="E39" s="24"/>
      <c r="F39" s="24"/>
      <c r="G39" s="25"/>
    </row>
    <row r="40" spans="2:8" x14ac:dyDescent="0.25">
      <c r="C40" s="19" t="s">
        <v>15</v>
      </c>
      <c r="D40" s="20">
        <f>'REF.7.2 - AIIP - Test Year'!O96</f>
        <v>512857.12000000005</v>
      </c>
      <c r="E40" s="20">
        <f>'REF.7.3 - No AIIP - Test Year'!O96</f>
        <v>372348.32000000007</v>
      </c>
      <c r="G40" s="20">
        <f>D40-E40</f>
        <v>140508.79999999999</v>
      </c>
    </row>
    <row r="41" spans="2:8" x14ac:dyDescent="0.25">
      <c r="C41" s="19" t="s">
        <v>16</v>
      </c>
      <c r="D41" s="20">
        <f>'REF.7.2 - AIIP - Test Year'!O97</f>
        <v>511807.5</v>
      </c>
      <c r="E41" s="20">
        <f>'REF.7.3 - No AIIP - Test Year'!O97</f>
        <v>376357.5</v>
      </c>
      <c r="G41" s="20">
        <f t="shared" ref="G41:G45" si="5">D41-E41</f>
        <v>135450</v>
      </c>
    </row>
    <row r="42" spans="2:8" x14ac:dyDescent="0.25">
      <c r="C42" s="19" t="s">
        <v>17</v>
      </c>
      <c r="D42" s="20">
        <f>'REF.7.2 - AIIP - Test Year'!O98</f>
        <v>80000</v>
      </c>
      <c r="E42" s="20">
        <f>'REF.7.3 - No AIIP - Test Year'!O98</f>
        <v>80000</v>
      </c>
      <c r="G42" s="20">
        <f t="shared" si="5"/>
        <v>0</v>
      </c>
    </row>
    <row r="43" spans="2:8" x14ac:dyDescent="0.25">
      <c r="C43" s="19" t="s">
        <v>18</v>
      </c>
      <c r="D43" s="20">
        <f>'REF.7.2 - AIIP - Test Year'!O99</f>
        <v>0</v>
      </c>
      <c r="E43" s="20">
        <f>'REF.7.3 - No AIIP - Test Year'!O99</f>
        <v>0</v>
      </c>
      <c r="G43" s="20">
        <f t="shared" si="5"/>
        <v>0</v>
      </c>
    </row>
    <row r="44" spans="2:8" x14ac:dyDescent="0.25">
      <c r="C44" s="19" t="s">
        <v>19</v>
      </c>
      <c r="D44" s="20">
        <f>'REF.7.2 - AIIP - Test Year'!O100</f>
        <v>1471174.1303866215</v>
      </c>
      <c r="E44" s="20">
        <f>'REF.7.3 - No AIIP - Test Year'!O100</f>
        <v>1060542.2551679998</v>
      </c>
      <c r="G44" s="20">
        <f t="shared" si="5"/>
        <v>410631.87521862169</v>
      </c>
    </row>
    <row r="45" spans="2:8" x14ac:dyDescent="0.25">
      <c r="C45" s="19" t="s">
        <v>20</v>
      </c>
      <c r="D45" s="20">
        <f>'REF.7.2 - AIIP - Test Year'!O101</f>
        <v>107867.37500000001</v>
      </c>
      <c r="E45" s="20">
        <f>'REF.7.3 - No AIIP - Test Year'!O101</f>
        <v>83612.375</v>
      </c>
      <c r="G45" s="20">
        <f t="shared" si="5"/>
        <v>24255.000000000015</v>
      </c>
    </row>
    <row r="46" spans="2:8" x14ac:dyDescent="0.25">
      <c r="D46" s="20"/>
      <c r="E46" s="20"/>
    </row>
    <row r="47" spans="2:8" ht="13.8" thickBot="1" x14ac:dyDescent="0.3">
      <c r="D47" s="21">
        <f>SUM(D40:D46)</f>
        <v>2683706.1253866218</v>
      </c>
      <c r="E47" s="21">
        <f>SUM(E40:E46)</f>
        <v>1972860.4501679998</v>
      </c>
      <c r="G47" s="21">
        <f>SUM(G40:G46)</f>
        <v>710845.67521862173</v>
      </c>
      <c r="H47" s="26"/>
    </row>
    <row r="48" spans="2:8" ht="13.8" thickTop="1" x14ac:dyDescent="0.25">
      <c r="D48" s="1" t="s">
        <v>21</v>
      </c>
      <c r="E48" s="1" t="s">
        <v>21</v>
      </c>
      <c r="G48" s="20">
        <f>G47*0.265</f>
        <v>188374.10393293475</v>
      </c>
    </row>
    <row r="49" spans="2:8" ht="13.8" thickBot="1" x14ac:dyDescent="0.3">
      <c r="D49" s="22" t="s">
        <v>22</v>
      </c>
      <c r="E49" s="22" t="s">
        <v>22</v>
      </c>
      <c r="F49" s="22"/>
      <c r="G49" s="23">
        <f>G48/0.735</f>
        <v>256291.29786793844</v>
      </c>
    </row>
    <row r="50" spans="2:8" ht="13.8" thickTop="1" x14ac:dyDescent="0.25"/>
    <row r="51" spans="2:8" x14ac:dyDescent="0.25">
      <c r="D51" s="24"/>
      <c r="E51" s="24"/>
      <c r="F51" s="24"/>
      <c r="G51" s="25"/>
    </row>
    <row r="52" spans="2:8" x14ac:dyDescent="0.25">
      <c r="B52" s="18">
        <v>2021</v>
      </c>
      <c r="D52" s="24"/>
      <c r="E52" s="24"/>
      <c r="F52" s="24"/>
      <c r="G52" s="25"/>
    </row>
    <row r="53" spans="2:8" x14ac:dyDescent="0.25">
      <c r="C53" s="19" t="s">
        <v>15</v>
      </c>
      <c r="D53" s="20">
        <f>'REF.7.2 - AIIP - Test Year'!O127</f>
        <v>585921.696</v>
      </c>
      <c r="E53" s="20">
        <f>'REF.7.3 - No AIIP - Test Year'!O127</f>
        <v>473514.65600000008</v>
      </c>
      <c r="G53" s="20">
        <f>D53-E53</f>
        <v>112407.03999999992</v>
      </c>
    </row>
    <row r="54" spans="2:8" x14ac:dyDescent="0.25">
      <c r="C54" s="19" t="s">
        <v>16</v>
      </c>
      <c r="D54" s="20">
        <f>'REF.7.2 - AIIP - Test Year'!O128</f>
        <v>551765.25</v>
      </c>
      <c r="E54" s="20">
        <f>'REF.7.3 - No AIIP - Test Year'!O128</f>
        <v>456950.25</v>
      </c>
      <c r="G54" s="20">
        <f t="shared" ref="G54:G58" si="6">D54-E54</f>
        <v>94815</v>
      </c>
    </row>
    <row r="55" spans="2:8" x14ac:dyDescent="0.25">
      <c r="C55" s="19" t="s">
        <v>17</v>
      </c>
      <c r="D55" s="20">
        <f>'REF.7.2 - AIIP - Test Year'!O129</f>
        <v>80000</v>
      </c>
      <c r="E55" s="20">
        <f>'REF.7.3 - No AIIP - Test Year'!O129</f>
        <v>80000</v>
      </c>
      <c r="G55" s="20">
        <f t="shared" si="6"/>
        <v>0</v>
      </c>
    </row>
    <row r="56" spans="2:8" x14ac:dyDescent="0.25">
      <c r="C56" s="19" t="s">
        <v>18</v>
      </c>
      <c r="D56" s="20">
        <f>'REF.7.2 - AIIP - Test Year'!O130</f>
        <v>0</v>
      </c>
      <c r="E56" s="20">
        <f>'REF.7.3 - No AIIP - Test Year'!O130</f>
        <v>0</v>
      </c>
      <c r="G56" s="20">
        <f t="shared" si="6"/>
        <v>0</v>
      </c>
    </row>
    <row r="57" spans="2:8" x14ac:dyDescent="0.25">
      <c r="C57" s="19" t="s">
        <v>19</v>
      </c>
      <c r="D57" s="20">
        <f>'REF.7.2 - AIIP - Test Year'!O131</f>
        <v>1814883.2399556916</v>
      </c>
      <c r="E57" s="20">
        <f>'REF.7.3 - No AIIP - Test Year'!O131</f>
        <v>1428303.1147545599</v>
      </c>
      <c r="G57" s="20">
        <f t="shared" si="6"/>
        <v>386580.12520113168</v>
      </c>
    </row>
    <row r="58" spans="2:8" x14ac:dyDescent="0.25">
      <c r="C58" s="19" t="s">
        <v>20</v>
      </c>
      <c r="D58" s="20">
        <f>'REF.7.2 - AIIP - Test Year'!O132</f>
        <v>102440.31875000001</v>
      </c>
      <c r="E58" s="20">
        <f>'REF.7.3 - No AIIP - Test Year'!O132</f>
        <v>91525.568750000006</v>
      </c>
      <c r="G58" s="20">
        <f t="shared" si="6"/>
        <v>10914.75</v>
      </c>
    </row>
    <row r="59" spans="2:8" x14ac:dyDescent="0.25">
      <c r="D59" s="20"/>
      <c r="E59" s="20"/>
    </row>
    <row r="60" spans="2:8" ht="13.8" thickBot="1" x14ac:dyDescent="0.3">
      <c r="D60" s="21">
        <f>SUM(D53:D59)</f>
        <v>3135010.5047056917</v>
      </c>
      <c r="E60" s="21">
        <f>SUM(E53:E59)</f>
        <v>2530293.58950456</v>
      </c>
      <c r="G60" s="21">
        <f>SUM(G53:G59)</f>
        <v>604716.9152011316</v>
      </c>
      <c r="H60" s="26"/>
    </row>
    <row r="61" spans="2:8" ht="13.8" thickTop="1" x14ac:dyDescent="0.25">
      <c r="D61" s="1" t="s">
        <v>21</v>
      </c>
      <c r="E61" s="1" t="s">
        <v>21</v>
      </c>
      <c r="G61" s="20">
        <f>G60*0.265</f>
        <v>160249.98252829988</v>
      </c>
    </row>
    <row r="62" spans="2:8" ht="13.8" thickBot="1" x14ac:dyDescent="0.3">
      <c r="D62" s="22" t="s">
        <v>22</v>
      </c>
      <c r="E62" s="22" t="s">
        <v>22</v>
      </c>
      <c r="F62" s="22"/>
      <c r="G62" s="23">
        <f>G61/0.735</f>
        <v>218027.18711333317</v>
      </c>
    </row>
    <row r="63" spans="2:8" ht="13.8" thickTop="1" x14ac:dyDescent="0.25"/>
    <row r="64" spans="2:8" x14ac:dyDescent="0.25">
      <c r="D64" s="24"/>
      <c r="E64" s="24"/>
      <c r="F64" s="24"/>
      <c r="G64" s="25"/>
    </row>
    <row r="65" spans="2:8" x14ac:dyDescent="0.25">
      <c r="B65" s="18">
        <v>2022</v>
      </c>
      <c r="D65" s="24"/>
      <c r="E65" s="24"/>
      <c r="F65" s="24"/>
      <c r="G65" s="25"/>
    </row>
    <row r="66" spans="2:8" x14ac:dyDescent="0.25">
      <c r="C66" s="19" t="s">
        <v>15</v>
      </c>
      <c r="D66" s="20">
        <f>'REF.7.2 - AIIP - Test Year'!O158</f>
        <v>644373.35680000007</v>
      </c>
      <c r="E66" s="20">
        <f>'REF.7.3 - No AIIP - Test Year'!O158</f>
        <v>554447.72480000008</v>
      </c>
      <c r="G66" s="20">
        <f>D66-E66</f>
        <v>89925.631999999983</v>
      </c>
    </row>
    <row r="67" spans="2:8" x14ac:dyDescent="0.25">
      <c r="C67" s="19" t="s">
        <v>16</v>
      </c>
      <c r="D67" s="20">
        <f>'REF.7.2 - AIIP - Test Year'!O159</f>
        <v>579735.67499999993</v>
      </c>
      <c r="E67" s="20">
        <f>'REF.7.3 - No AIIP - Test Year'!O159</f>
        <v>513365.17499999999</v>
      </c>
      <c r="G67" s="20">
        <f t="shared" ref="G67:G71" si="7">D67-E67</f>
        <v>66370.499999999942</v>
      </c>
    </row>
    <row r="68" spans="2:8" x14ac:dyDescent="0.25">
      <c r="C68" s="19" t="s">
        <v>17</v>
      </c>
      <c r="D68" s="20">
        <f>'REF.7.2 - AIIP - Test Year'!O160</f>
        <v>80000</v>
      </c>
      <c r="E68" s="20">
        <f>'REF.7.3 - No AIIP - Test Year'!O160</f>
        <v>80000</v>
      </c>
      <c r="G68" s="20">
        <f t="shared" si="7"/>
        <v>0</v>
      </c>
    </row>
    <row r="69" spans="2:8" x14ac:dyDescent="0.25">
      <c r="C69" s="19" t="s">
        <v>18</v>
      </c>
      <c r="D69" s="20">
        <f>'REF.7.2 - AIIP - Test Year'!O161</f>
        <v>0</v>
      </c>
      <c r="E69" s="20">
        <f>'REF.7.3 - No AIIP - Test Year'!O161</f>
        <v>0</v>
      </c>
      <c r="G69" s="20">
        <f t="shared" si="7"/>
        <v>0</v>
      </c>
    </row>
    <row r="70" spans="2:8" x14ac:dyDescent="0.25">
      <c r="C70" s="19" t="s">
        <v>19</v>
      </c>
      <c r="D70" s="20">
        <f>'REF.7.2 - AIIP - Test Year'!O162</f>
        <v>2122296.8207592363</v>
      </c>
      <c r="E70" s="20">
        <f>'REF.7.3 - No AIIP - Test Year'!O162</f>
        <v>1766643.105574195</v>
      </c>
      <c r="G70" s="20">
        <f t="shared" si="7"/>
        <v>355653.71518504131</v>
      </c>
    </row>
    <row r="71" spans="2:8" x14ac:dyDescent="0.25">
      <c r="C71" s="19" t="s">
        <v>20</v>
      </c>
      <c r="D71" s="20">
        <f>'REF.7.2 - AIIP - Test Year'!O163</f>
        <v>99998.14343750001</v>
      </c>
      <c r="E71" s="20">
        <f>'REF.7.3 - No AIIP - Test Year'!O163</f>
        <v>95086.505937499998</v>
      </c>
      <c r="G71" s="20">
        <f t="shared" si="7"/>
        <v>4911.6375000000116</v>
      </c>
    </row>
    <row r="72" spans="2:8" x14ac:dyDescent="0.25">
      <c r="D72" s="20"/>
      <c r="E72" s="20"/>
    </row>
    <row r="73" spans="2:8" ht="13.8" thickBot="1" x14ac:dyDescent="0.3">
      <c r="D73" s="21">
        <f>SUM(D66:D72)</f>
        <v>3526403.9959967365</v>
      </c>
      <c r="E73" s="21">
        <f>SUM(E66:E72)</f>
        <v>3009542.511311695</v>
      </c>
      <c r="G73" s="21">
        <f>SUM(G66:G72)</f>
        <v>516861.48468504124</v>
      </c>
      <c r="H73" s="26"/>
    </row>
    <row r="74" spans="2:8" ht="13.8" thickTop="1" x14ac:dyDescent="0.25">
      <c r="D74" s="1" t="s">
        <v>21</v>
      </c>
      <c r="E74" s="1" t="s">
        <v>21</v>
      </c>
      <c r="G74" s="20">
        <f>G73*0.265</f>
        <v>136968.29344153593</v>
      </c>
    </row>
    <row r="75" spans="2:8" ht="13.8" thickBot="1" x14ac:dyDescent="0.3">
      <c r="D75" s="22" t="s">
        <v>22</v>
      </c>
      <c r="E75" s="22" t="s">
        <v>22</v>
      </c>
      <c r="F75" s="22"/>
      <c r="G75" s="23">
        <f>G74/0.735</f>
        <v>186351.41964834821</v>
      </c>
    </row>
    <row r="76" spans="2:8" ht="13.8" thickTop="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4CCA-B429-44FD-969B-9149B897E457}">
  <dimension ref="A1:AC184"/>
  <sheetViews>
    <sheetView topLeftCell="A174" workbookViewId="0"/>
  </sheetViews>
  <sheetFormatPr defaultColWidth="8.6640625" defaultRowHeight="14.4" outlineLevelRow="1" outlineLevelCol="1" x14ac:dyDescent="0.3"/>
  <cols>
    <col min="1" max="1" width="37.6640625" style="87" customWidth="1"/>
    <col min="2" max="4" width="16.33203125" style="87" customWidth="1"/>
    <col min="5" max="5" width="8.6640625" style="87"/>
    <col min="6" max="8" width="16.33203125" style="87" customWidth="1"/>
    <col min="9" max="12" width="16.33203125" style="87" customWidth="1" outlineLevel="1"/>
    <col min="13" max="13" width="18.109375" style="87" customWidth="1"/>
    <col min="14" max="14" width="18.109375" style="97" customWidth="1"/>
    <col min="15" max="15" width="18.109375" style="87" customWidth="1"/>
    <col min="16" max="16" width="16.33203125" style="87" customWidth="1"/>
    <col min="17" max="28" width="8.6640625" style="87"/>
    <col min="29" max="29" width="8.6640625" style="88"/>
  </cols>
  <sheetData>
    <row r="1" spans="1:29" ht="17.399999999999999" x14ac:dyDescent="0.3">
      <c r="A1" s="27" t="s">
        <v>23</v>
      </c>
      <c r="B1" s="28"/>
      <c r="C1" s="28"/>
      <c r="D1" s="29"/>
      <c r="E1" s="30"/>
      <c r="F1" s="29"/>
      <c r="G1" s="29"/>
      <c r="H1" s="31"/>
      <c r="I1" s="29"/>
      <c r="J1" s="29"/>
      <c r="K1" s="29"/>
      <c r="L1" s="29"/>
      <c r="M1" s="32" t="s">
        <v>24</v>
      </c>
      <c r="N1" s="33"/>
      <c r="O1" s="29"/>
      <c r="P1" s="29"/>
      <c r="Q1" s="34"/>
      <c r="R1" s="29"/>
      <c r="S1" s="29"/>
      <c r="T1" s="29"/>
      <c r="U1" s="29"/>
      <c r="V1" s="29"/>
      <c r="W1" s="29"/>
      <c r="X1" s="29"/>
      <c r="Y1" s="29"/>
      <c r="Z1" s="29"/>
      <c r="AA1" s="29"/>
      <c r="AB1" s="29"/>
      <c r="AC1" s="35"/>
    </row>
    <row r="2" spans="1:29" x14ac:dyDescent="0.3">
      <c r="A2" s="36" t="s">
        <v>25</v>
      </c>
      <c r="B2" s="37"/>
      <c r="C2" s="37"/>
      <c r="D2" s="38"/>
      <c r="E2" s="39"/>
      <c r="F2" s="40"/>
      <c r="G2" s="40"/>
      <c r="H2" s="40"/>
      <c r="I2" s="40"/>
      <c r="J2" s="40"/>
      <c r="K2" s="40"/>
      <c r="L2" s="40"/>
      <c r="M2" s="40"/>
      <c r="N2" s="41"/>
      <c r="O2" s="40"/>
      <c r="P2" s="40"/>
      <c r="Q2" s="42"/>
      <c r="R2" s="40"/>
      <c r="S2" s="40"/>
      <c r="T2" s="40"/>
      <c r="U2" s="40"/>
      <c r="V2" s="40"/>
      <c r="W2" s="40"/>
      <c r="X2" s="40"/>
      <c r="Y2" s="40"/>
      <c r="Z2" s="40"/>
      <c r="AA2" s="40"/>
      <c r="AB2" s="40"/>
      <c r="AC2" s="43"/>
    </row>
    <row r="3" spans="1:29" x14ac:dyDescent="0.3">
      <c r="A3" s="44"/>
      <c r="B3" s="45"/>
      <c r="C3" s="45"/>
      <c r="D3" s="38"/>
      <c r="E3" s="46"/>
      <c r="F3" s="40"/>
      <c r="G3" s="40"/>
      <c r="H3" s="40"/>
      <c r="I3" s="40"/>
      <c r="J3" s="38"/>
      <c r="K3" s="38"/>
      <c r="L3" s="40"/>
      <c r="M3" s="40"/>
      <c r="N3" s="41"/>
      <c r="O3" s="40"/>
      <c r="P3" s="40"/>
      <c r="Q3" s="38"/>
      <c r="R3" s="40"/>
      <c r="S3" s="40"/>
      <c r="T3" s="40"/>
      <c r="U3" s="40"/>
      <c r="V3" s="40"/>
      <c r="W3" s="40"/>
      <c r="X3" s="40"/>
      <c r="Y3" s="40"/>
      <c r="Z3" s="40"/>
      <c r="AA3" s="40"/>
      <c r="AB3" s="40"/>
      <c r="AC3" s="43"/>
    </row>
    <row r="4" spans="1:29" hidden="1" outlineLevel="1" x14ac:dyDescent="0.3">
      <c r="A4" s="47"/>
      <c r="B4" s="48"/>
      <c r="C4" s="48"/>
      <c r="D4" s="40"/>
      <c r="E4" s="48"/>
      <c r="F4" s="48"/>
      <c r="G4" s="42"/>
      <c r="H4" s="42"/>
      <c r="I4" s="42"/>
      <c r="J4" s="42"/>
      <c r="K4" s="49"/>
      <c r="L4" s="49"/>
      <c r="M4" s="40"/>
      <c r="N4" s="42"/>
      <c r="O4" s="50"/>
      <c r="P4" s="42"/>
      <c r="Q4" s="40"/>
      <c r="R4" s="40"/>
      <c r="S4" s="40"/>
      <c r="T4" s="40"/>
      <c r="U4" s="40"/>
      <c r="V4" s="40"/>
      <c r="W4" s="40"/>
      <c r="X4" s="40"/>
      <c r="Y4" s="40"/>
      <c r="Z4" s="40"/>
      <c r="AA4" s="40"/>
      <c r="AB4" s="40"/>
      <c r="AC4" s="51"/>
    </row>
    <row r="5" spans="1:29" hidden="1" outlineLevel="1" x14ac:dyDescent="0.3">
      <c r="A5" s="47"/>
      <c r="B5" s="48"/>
      <c r="C5" s="48"/>
      <c r="D5" s="40"/>
      <c r="E5" s="48"/>
      <c r="F5" s="48"/>
      <c r="G5" s="42"/>
      <c r="H5" s="42"/>
      <c r="I5" s="42"/>
      <c r="J5" s="42"/>
      <c r="K5" s="49"/>
      <c r="L5" s="49"/>
      <c r="M5" s="40"/>
      <c r="N5" s="42"/>
      <c r="O5" s="50"/>
      <c r="P5" s="42"/>
      <c r="Q5" s="40"/>
      <c r="R5" s="40"/>
      <c r="S5" s="40"/>
      <c r="T5" s="40"/>
      <c r="U5" s="40"/>
      <c r="V5" s="40"/>
      <c r="W5" s="40"/>
      <c r="X5" s="40"/>
      <c r="Y5" s="40"/>
      <c r="Z5" s="40"/>
      <c r="AA5" s="40"/>
      <c r="AB5" s="40"/>
      <c r="AC5" s="51"/>
    </row>
    <row r="6" spans="1:29" hidden="1" outlineLevel="1" x14ac:dyDescent="0.3">
      <c r="A6" s="52"/>
      <c r="B6" s="48"/>
      <c r="C6" s="48"/>
      <c r="D6" s="40"/>
      <c r="E6" s="48"/>
      <c r="F6" s="48"/>
      <c r="G6" s="42"/>
      <c r="H6" s="42"/>
      <c r="I6" s="42"/>
      <c r="J6" s="42"/>
      <c r="K6" s="49"/>
      <c r="L6" s="49"/>
      <c r="M6" s="40"/>
      <c r="N6" s="42"/>
      <c r="O6" s="50"/>
      <c r="P6" s="42"/>
      <c r="Q6" s="40"/>
      <c r="R6" s="40"/>
      <c r="S6" s="40"/>
      <c r="T6" s="40"/>
      <c r="U6" s="40"/>
      <c r="V6" s="40"/>
      <c r="W6" s="40"/>
      <c r="X6" s="40"/>
      <c r="Y6" s="40"/>
      <c r="Z6" s="40"/>
      <c r="AA6" s="40"/>
      <c r="AB6" s="40"/>
      <c r="AC6" s="51"/>
    </row>
    <row r="7" spans="1:29" hidden="1" outlineLevel="1" x14ac:dyDescent="0.3">
      <c r="A7" s="52"/>
      <c r="B7" s="48"/>
      <c r="C7" s="48"/>
      <c r="D7" s="40"/>
      <c r="E7" s="48"/>
      <c r="F7" s="48"/>
      <c r="G7" s="42"/>
      <c r="H7" s="42"/>
      <c r="I7" s="42"/>
      <c r="J7" s="42"/>
      <c r="K7" s="49"/>
      <c r="L7" s="49"/>
      <c r="M7" s="40"/>
      <c r="N7" s="42"/>
      <c r="O7" s="50"/>
      <c r="P7" s="42"/>
      <c r="Q7" s="40"/>
      <c r="R7" s="40"/>
      <c r="S7" s="40"/>
      <c r="T7" s="40"/>
      <c r="U7" s="40"/>
      <c r="V7" s="40"/>
      <c r="W7" s="40"/>
      <c r="X7" s="40"/>
      <c r="Y7" s="40"/>
      <c r="Z7" s="40"/>
      <c r="AA7" s="40"/>
      <c r="AB7" s="40"/>
      <c r="AC7" s="51"/>
    </row>
    <row r="8" spans="1:29" hidden="1" outlineLevel="1" x14ac:dyDescent="0.3">
      <c r="A8" s="52"/>
      <c r="B8" s="48"/>
      <c r="C8" s="48"/>
      <c r="D8" s="40"/>
      <c r="E8" s="48"/>
      <c r="F8" s="48"/>
      <c r="G8" s="42"/>
      <c r="H8" s="42"/>
      <c r="I8" s="42"/>
      <c r="J8" s="42"/>
      <c r="K8" s="49"/>
      <c r="L8" s="49"/>
      <c r="M8" s="40"/>
      <c r="N8" s="42"/>
      <c r="O8" s="50"/>
      <c r="P8" s="42"/>
      <c r="Q8" s="40"/>
      <c r="R8" s="40"/>
      <c r="S8" s="40"/>
      <c r="T8" s="40"/>
      <c r="U8" s="40"/>
      <c r="V8" s="40"/>
      <c r="W8" s="40"/>
      <c r="X8" s="40"/>
      <c r="Y8" s="40"/>
      <c r="Z8" s="40"/>
      <c r="AA8" s="40"/>
      <c r="AB8" s="40"/>
      <c r="AC8" s="51"/>
    </row>
    <row r="9" spans="1:29" hidden="1" outlineLevel="1" x14ac:dyDescent="0.3">
      <c r="A9" s="52"/>
      <c r="B9" s="48"/>
      <c r="C9" s="48"/>
      <c r="D9" s="40"/>
      <c r="E9" s="48"/>
      <c r="F9" s="48"/>
      <c r="G9" s="42"/>
      <c r="H9" s="42"/>
      <c r="I9" s="42"/>
      <c r="J9" s="42"/>
      <c r="K9" s="49"/>
      <c r="L9" s="49"/>
      <c r="M9" s="40"/>
      <c r="N9" s="42"/>
      <c r="O9" s="50"/>
      <c r="P9" s="42"/>
      <c r="Q9" s="40"/>
      <c r="R9" s="40"/>
      <c r="S9" s="40"/>
      <c r="T9" s="40"/>
      <c r="U9" s="40"/>
      <c r="V9" s="40"/>
      <c r="W9" s="40"/>
      <c r="X9" s="40"/>
      <c r="Y9" s="40"/>
      <c r="Z9" s="40"/>
      <c r="AA9" s="40"/>
      <c r="AB9" s="40"/>
      <c r="AC9" s="51"/>
    </row>
    <row r="10" spans="1:29" hidden="1" outlineLevel="1" x14ac:dyDescent="0.3">
      <c r="A10" s="52"/>
      <c r="B10" s="48"/>
      <c r="C10" s="48"/>
      <c r="D10" s="40"/>
      <c r="E10" s="48"/>
      <c r="F10" s="48"/>
      <c r="G10" s="42"/>
      <c r="H10" s="42"/>
      <c r="I10" s="42"/>
      <c r="J10" s="42"/>
      <c r="K10" s="49"/>
      <c r="L10" s="49"/>
      <c r="M10" s="40"/>
      <c r="N10" s="42"/>
      <c r="O10" s="50"/>
      <c r="P10" s="42"/>
      <c r="Q10" s="40"/>
      <c r="R10" s="40"/>
      <c r="S10" s="40"/>
      <c r="T10" s="40"/>
      <c r="U10" s="40"/>
      <c r="V10" s="40"/>
      <c r="W10" s="40"/>
      <c r="X10" s="40"/>
      <c r="Y10" s="40"/>
      <c r="Z10" s="40"/>
      <c r="AA10" s="40"/>
      <c r="AB10" s="40"/>
      <c r="AC10" s="51"/>
    </row>
    <row r="11" spans="1:29" hidden="1" outlineLevel="1" x14ac:dyDescent="0.3">
      <c r="A11" s="52"/>
      <c r="B11" s="48"/>
      <c r="C11" s="48"/>
      <c r="D11" s="40"/>
      <c r="E11" s="48"/>
      <c r="F11" s="48"/>
      <c r="G11" s="42"/>
      <c r="H11" s="42"/>
      <c r="I11" s="42"/>
      <c r="J11" s="42"/>
      <c r="K11" s="49"/>
      <c r="L11" s="49"/>
      <c r="M11" s="40"/>
      <c r="N11" s="42"/>
      <c r="O11" s="50"/>
      <c r="P11" s="42"/>
      <c r="Q11" s="40"/>
      <c r="R11" s="40"/>
      <c r="S11" s="40"/>
      <c r="T11" s="40"/>
      <c r="U11" s="40"/>
      <c r="V11" s="40"/>
      <c r="W11" s="40"/>
      <c r="X11" s="40"/>
      <c r="Y11" s="40"/>
      <c r="Z11" s="40"/>
      <c r="AA11" s="40"/>
      <c r="AB11" s="40"/>
      <c r="AC11" s="51"/>
    </row>
    <row r="12" spans="1:29" hidden="1" outlineLevel="1" x14ac:dyDescent="0.3">
      <c r="A12" s="52"/>
      <c r="B12" s="48"/>
      <c r="C12" s="48"/>
      <c r="D12" s="40"/>
      <c r="E12" s="48"/>
      <c r="F12" s="48"/>
      <c r="G12" s="42"/>
      <c r="H12" s="42"/>
      <c r="I12" s="42"/>
      <c r="J12" s="42"/>
      <c r="K12" s="49"/>
      <c r="L12" s="49"/>
      <c r="M12" s="40"/>
      <c r="N12" s="42"/>
      <c r="O12" s="50"/>
      <c r="P12" s="42"/>
      <c r="Q12" s="40"/>
      <c r="R12" s="40"/>
      <c r="S12" s="40"/>
      <c r="T12" s="40"/>
      <c r="U12" s="40"/>
      <c r="V12" s="40"/>
      <c r="W12" s="40"/>
      <c r="X12" s="40"/>
      <c r="Y12" s="40"/>
      <c r="Z12" s="40"/>
      <c r="AA12" s="40"/>
      <c r="AB12" s="40"/>
      <c r="AC12" s="51"/>
    </row>
    <row r="13" spans="1:29" hidden="1" outlineLevel="1" x14ac:dyDescent="0.3">
      <c r="A13" s="52"/>
      <c r="B13" s="48"/>
      <c r="C13" s="48"/>
      <c r="D13" s="40"/>
      <c r="E13" s="48"/>
      <c r="F13" s="48"/>
      <c r="G13" s="42"/>
      <c r="H13" s="42"/>
      <c r="I13" s="42"/>
      <c r="J13" s="42"/>
      <c r="K13" s="49"/>
      <c r="L13" s="49"/>
      <c r="M13" s="40"/>
      <c r="N13" s="42"/>
      <c r="O13" s="50"/>
      <c r="P13" s="42"/>
      <c r="Q13" s="40"/>
      <c r="R13" s="40"/>
      <c r="S13" s="40"/>
      <c r="T13" s="40"/>
      <c r="U13" s="40"/>
      <c r="V13" s="40"/>
      <c r="W13" s="40"/>
      <c r="X13" s="40"/>
      <c r="Y13" s="40"/>
      <c r="Z13" s="40"/>
      <c r="AA13" s="40"/>
      <c r="AB13" s="40"/>
      <c r="AC13" s="51"/>
    </row>
    <row r="14" spans="1:29" hidden="1" outlineLevel="1" x14ac:dyDescent="0.3">
      <c r="A14" s="52"/>
      <c r="B14" s="48"/>
      <c r="C14" s="48"/>
      <c r="D14" s="40"/>
      <c r="E14" s="48"/>
      <c r="F14" s="48"/>
      <c r="G14" s="42"/>
      <c r="H14" s="42"/>
      <c r="I14" s="42"/>
      <c r="J14" s="42"/>
      <c r="K14" s="49"/>
      <c r="L14" s="49"/>
      <c r="M14" s="40"/>
      <c r="N14" s="42"/>
      <c r="O14" s="50"/>
      <c r="P14" s="42"/>
      <c r="Q14" s="40"/>
      <c r="R14" s="40"/>
      <c r="S14" s="40"/>
      <c r="T14" s="40"/>
      <c r="U14" s="40"/>
      <c r="V14" s="40"/>
      <c r="W14" s="40"/>
      <c r="X14" s="40"/>
      <c r="Y14" s="40"/>
      <c r="Z14" s="40"/>
      <c r="AA14" s="40"/>
      <c r="AB14" s="40"/>
      <c r="AC14" s="51"/>
    </row>
    <row r="15" spans="1:29" hidden="1" outlineLevel="1" x14ac:dyDescent="0.3">
      <c r="A15" s="52"/>
      <c r="B15" s="48"/>
      <c r="C15" s="48"/>
      <c r="D15" s="40"/>
      <c r="E15" s="48"/>
      <c r="F15" s="48"/>
      <c r="G15" s="42"/>
      <c r="H15" s="42"/>
      <c r="I15" s="42"/>
      <c r="J15" s="42"/>
      <c r="K15" s="49"/>
      <c r="L15" s="49"/>
      <c r="M15" s="40"/>
      <c r="N15" s="42"/>
      <c r="O15" s="50"/>
      <c r="P15" s="42"/>
      <c r="Q15" s="40"/>
      <c r="R15" s="40"/>
      <c r="S15" s="40"/>
      <c r="T15" s="40"/>
      <c r="U15" s="40"/>
      <c r="V15" s="40"/>
      <c r="W15" s="40"/>
      <c r="X15" s="40"/>
      <c r="Y15" s="40"/>
      <c r="Z15" s="40"/>
      <c r="AA15" s="40"/>
      <c r="AB15" s="40"/>
      <c r="AC15" s="51"/>
    </row>
    <row r="16" spans="1:29" hidden="1" outlineLevel="1" x14ac:dyDescent="0.3">
      <c r="A16" s="52"/>
      <c r="B16" s="48"/>
      <c r="C16" s="48"/>
      <c r="D16" s="40"/>
      <c r="E16" s="48"/>
      <c r="F16" s="48"/>
      <c r="G16" s="42"/>
      <c r="H16" s="42"/>
      <c r="I16" s="42"/>
      <c r="J16" s="42"/>
      <c r="K16" s="49"/>
      <c r="L16" s="49"/>
      <c r="M16" s="40"/>
      <c r="N16" s="42"/>
      <c r="O16" s="50"/>
      <c r="P16" s="42"/>
      <c r="Q16" s="40"/>
      <c r="R16" s="40"/>
      <c r="S16" s="40"/>
      <c r="T16" s="40"/>
      <c r="U16" s="40"/>
      <c r="V16" s="40"/>
      <c r="W16" s="40"/>
      <c r="X16" s="40"/>
      <c r="Y16" s="40"/>
      <c r="Z16" s="40"/>
      <c r="AA16" s="40"/>
      <c r="AB16" s="40"/>
      <c r="AC16" s="51"/>
    </row>
    <row r="17" spans="1:29" hidden="1" outlineLevel="1" x14ac:dyDescent="0.3">
      <c r="A17" s="47"/>
      <c r="B17" s="48"/>
      <c r="C17" s="48"/>
      <c r="D17" s="40"/>
      <c r="E17" s="48"/>
      <c r="F17" s="48"/>
      <c r="G17" s="42"/>
      <c r="H17" s="42"/>
      <c r="I17" s="42"/>
      <c r="J17" s="42"/>
      <c r="K17" s="49"/>
      <c r="L17" s="49"/>
      <c r="M17" s="40"/>
      <c r="N17" s="42"/>
      <c r="O17" s="50"/>
      <c r="P17" s="42"/>
      <c r="Q17" s="40"/>
      <c r="R17" s="40"/>
      <c r="S17" s="40"/>
      <c r="T17" s="40"/>
      <c r="U17" s="40"/>
      <c r="V17" s="40"/>
      <c r="W17" s="40"/>
      <c r="X17" s="40"/>
      <c r="Y17" s="40"/>
      <c r="Z17" s="40"/>
      <c r="AA17" s="40"/>
      <c r="AB17" s="40"/>
      <c r="AC17" s="51"/>
    </row>
    <row r="18" spans="1:29" hidden="1" outlineLevel="1" x14ac:dyDescent="0.3">
      <c r="A18" s="52"/>
      <c r="B18" s="48"/>
      <c r="C18" s="48"/>
      <c r="D18" s="40"/>
      <c r="E18" s="48"/>
      <c r="F18" s="48"/>
      <c r="G18" s="42"/>
      <c r="H18" s="42"/>
      <c r="I18" s="42"/>
      <c r="J18" s="42"/>
      <c r="K18" s="49"/>
      <c r="L18" s="49"/>
      <c r="M18" s="40"/>
      <c r="N18" s="42"/>
      <c r="O18" s="50"/>
      <c r="P18" s="42"/>
      <c r="Q18" s="40"/>
      <c r="R18" s="40"/>
      <c r="S18" s="40"/>
      <c r="T18" s="40"/>
      <c r="U18" s="40"/>
      <c r="V18" s="40"/>
      <c r="W18" s="40"/>
      <c r="X18" s="40"/>
      <c r="Y18" s="40"/>
      <c r="Z18" s="40"/>
      <c r="AA18" s="40"/>
      <c r="AB18" s="40"/>
      <c r="AC18" s="51"/>
    </row>
    <row r="19" spans="1:29" hidden="1" outlineLevel="1" x14ac:dyDescent="0.3">
      <c r="A19" s="52"/>
      <c r="B19" s="48"/>
      <c r="C19" s="48"/>
      <c r="D19" s="40"/>
      <c r="E19" s="48"/>
      <c r="F19" s="48"/>
      <c r="G19" s="42"/>
      <c r="H19" s="42"/>
      <c r="I19" s="42"/>
      <c r="J19" s="42"/>
      <c r="K19" s="49"/>
      <c r="L19" s="49"/>
      <c r="M19" s="40"/>
      <c r="N19" s="42"/>
      <c r="O19" s="50"/>
      <c r="P19" s="42"/>
      <c r="Q19" s="40"/>
      <c r="R19" s="40"/>
      <c r="S19" s="40"/>
      <c r="T19" s="40"/>
      <c r="U19" s="40"/>
      <c r="V19" s="40"/>
      <c r="W19" s="40"/>
      <c r="X19" s="40"/>
      <c r="Y19" s="40"/>
      <c r="Z19" s="40"/>
      <c r="AA19" s="40"/>
      <c r="AB19" s="40"/>
      <c r="AC19" s="51"/>
    </row>
    <row r="20" spans="1:29" hidden="1" outlineLevel="1" x14ac:dyDescent="0.3">
      <c r="A20" s="52"/>
      <c r="B20" s="48"/>
      <c r="C20" s="48"/>
      <c r="D20" s="40"/>
      <c r="E20" s="48"/>
      <c r="F20" s="48"/>
      <c r="G20" s="42"/>
      <c r="H20" s="42"/>
      <c r="I20" s="42"/>
      <c r="J20" s="42"/>
      <c r="K20" s="49"/>
      <c r="L20" s="49"/>
      <c r="M20" s="40"/>
      <c r="N20" s="42"/>
      <c r="O20" s="50"/>
      <c r="P20" s="42"/>
      <c r="Q20" s="40"/>
      <c r="R20" s="40"/>
      <c r="S20" s="40"/>
      <c r="T20" s="40"/>
      <c r="U20" s="40"/>
      <c r="V20" s="40"/>
      <c r="W20" s="40"/>
      <c r="X20" s="40"/>
      <c r="Y20" s="40"/>
      <c r="Z20" s="40"/>
      <c r="AA20" s="40"/>
      <c r="AB20" s="40"/>
      <c r="AC20" s="51"/>
    </row>
    <row r="21" spans="1:29" hidden="1" outlineLevel="1" x14ac:dyDescent="0.3">
      <c r="A21" s="47"/>
      <c r="B21" s="48"/>
      <c r="C21" s="48"/>
      <c r="D21" s="40"/>
      <c r="E21" s="48"/>
      <c r="F21" s="48"/>
      <c r="G21" s="42"/>
      <c r="H21" s="42"/>
      <c r="I21" s="42"/>
      <c r="J21" s="42"/>
      <c r="K21" s="49"/>
      <c r="L21" s="49"/>
      <c r="M21" s="40"/>
      <c r="N21" s="42"/>
      <c r="O21" s="50"/>
      <c r="P21" s="42"/>
      <c r="Q21" s="40"/>
      <c r="R21" s="40"/>
      <c r="S21" s="40"/>
      <c r="T21" s="40"/>
      <c r="U21" s="40"/>
      <c r="V21" s="40"/>
      <c r="W21" s="40"/>
      <c r="X21" s="40"/>
      <c r="Y21" s="40"/>
      <c r="Z21" s="40"/>
      <c r="AA21" s="40"/>
      <c r="AB21" s="40"/>
      <c r="AC21" s="51"/>
    </row>
    <row r="22" spans="1:29" hidden="1" outlineLevel="1" x14ac:dyDescent="0.3">
      <c r="A22" s="47"/>
      <c r="B22" s="48"/>
      <c r="C22" s="48"/>
      <c r="D22" s="40"/>
      <c r="E22" s="48"/>
      <c r="F22" s="48"/>
      <c r="G22" s="42"/>
      <c r="H22" s="42"/>
      <c r="I22" s="42"/>
      <c r="J22" s="42"/>
      <c r="K22" s="49"/>
      <c r="L22" s="49"/>
      <c r="M22" s="40"/>
      <c r="N22" s="42"/>
      <c r="O22" s="50"/>
      <c r="P22" s="42"/>
      <c r="Q22" s="40"/>
      <c r="R22" s="40"/>
      <c r="S22" s="40"/>
      <c r="T22" s="40"/>
      <c r="U22" s="40"/>
      <c r="V22" s="40"/>
      <c r="W22" s="40"/>
      <c r="X22" s="40"/>
      <c r="Y22" s="40"/>
      <c r="Z22" s="40"/>
      <c r="AA22" s="40"/>
      <c r="AB22" s="40"/>
      <c r="AC22" s="51"/>
    </row>
    <row r="23" spans="1:29" ht="15" collapsed="1" thickBot="1" x14ac:dyDescent="0.35">
      <c r="A23" s="53"/>
      <c r="B23" s="54"/>
      <c r="C23" s="54"/>
      <c r="D23" s="55"/>
      <c r="E23" s="56"/>
      <c r="F23" s="57"/>
      <c r="G23" s="57"/>
      <c r="H23" s="57"/>
      <c r="I23" s="57"/>
      <c r="J23" s="57"/>
      <c r="K23" s="57"/>
      <c r="L23" s="57"/>
      <c r="M23" s="57"/>
      <c r="N23" s="58"/>
      <c r="O23" s="57"/>
      <c r="P23" s="57"/>
      <c r="Q23" s="55"/>
      <c r="R23" s="57"/>
      <c r="S23" s="57"/>
      <c r="T23" s="57"/>
      <c r="U23" s="57"/>
      <c r="V23" s="57"/>
      <c r="W23" s="57"/>
      <c r="X23" s="57"/>
      <c r="Y23" s="57"/>
      <c r="Z23" s="57"/>
      <c r="AA23" s="57"/>
      <c r="AB23" s="57"/>
      <c r="AC23" s="59"/>
    </row>
    <row r="24" spans="1:29" ht="15" thickBot="1" x14ac:dyDescent="0.35">
      <c r="A24" s="60"/>
      <c r="B24" s="61"/>
      <c r="C24" s="61"/>
      <c r="D24" s="62"/>
      <c r="E24" s="63"/>
      <c r="F24" s="64"/>
      <c r="G24" s="64"/>
      <c r="H24" s="64"/>
      <c r="I24" s="64"/>
      <c r="J24" s="64"/>
      <c r="K24" s="64"/>
      <c r="L24" s="64"/>
      <c r="M24" s="64"/>
      <c r="N24" s="65"/>
      <c r="O24" s="64"/>
      <c r="P24" s="64"/>
      <c r="Q24" s="62"/>
      <c r="R24" s="64"/>
      <c r="S24" s="64"/>
      <c r="T24" s="64"/>
      <c r="U24" s="64"/>
      <c r="V24" s="64"/>
      <c r="W24" s="64"/>
      <c r="X24" s="64"/>
      <c r="Y24" s="64"/>
      <c r="Z24" s="64"/>
      <c r="AA24" s="64"/>
      <c r="AB24" s="64"/>
      <c r="AC24" s="66"/>
    </row>
    <row r="25" spans="1:29" ht="15" thickBot="1" x14ac:dyDescent="0.35">
      <c r="A25" s="67" t="s">
        <v>26</v>
      </c>
      <c r="B25" s="68"/>
      <c r="C25" s="69" t="s">
        <v>27</v>
      </c>
      <c r="D25" s="62"/>
      <c r="E25" s="63"/>
      <c r="F25" s="64"/>
      <c r="G25" s="64"/>
      <c r="H25" s="64"/>
      <c r="I25" s="64"/>
      <c r="J25" s="64"/>
      <c r="K25" s="64"/>
      <c r="L25" s="64"/>
      <c r="M25" s="64"/>
      <c r="N25" s="65"/>
      <c r="O25" s="64"/>
      <c r="P25" s="64"/>
      <c r="Q25" s="62"/>
      <c r="R25" s="64"/>
      <c r="S25" s="64"/>
      <c r="T25" s="64"/>
      <c r="U25" s="64"/>
      <c r="V25" s="64"/>
      <c r="W25" s="64"/>
      <c r="X25" s="64"/>
      <c r="Y25" s="64"/>
      <c r="Z25" s="64"/>
      <c r="AA25" s="64"/>
      <c r="AB25" s="64"/>
      <c r="AC25" s="66"/>
    </row>
    <row r="26" spans="1:29" ht="15" thickBot="1" x14ac:dyDescent="0.35">
      <c r="A26" s="60"/>
      <c r="B26" s="61"/>
      <c r="C26" s="61"/>
      <c r="D26" s="62"/>
      <c r="E26" s="63"/>
      <c r="F26" s="64"/>
      <c r="G26" s="64"/>
      <c r="H26" s="64"/>
      <c r="I26" s="64"/>
      <c r="J26" s="64"/>
      <c r="K26" s="64"/>
      <c r="L26" s="64"/>
      <c r="M26" s="64"/>
      <c r="N26" s="65"/>
      <c r="O26" s="64"/>
      <c r="P26" s="64"/>
      <c r="Q26" s="62"/>
      <c r="R26" s="64"/>
      <c r="S26" s="64"/>
      <c r="T26" s="64"/>
      <c r="U26" s="64"/>
      <c r="V26" s="64"/>
      <c r="W26" s="64"/>
      <c r="X26" s="64"/>
      <c r="Y26" s="64"/>
      <c r="Z26" s="64"/>
      <c r="AA26" s="64"/>
      <c r="AB26" s="64"/>
      <c r="AC26" s="66"/>
    </row>
    <row r="27" spans="1:29" ht="15" thickBot="1" x14ac:dyDescent="0.35">
      <c r="A27" s="67" t="s">
        <v>28</v>
      </c>
      <c r="B27" s="68"/>
      <c r="C27" s="70" t="s">
        <v>29</v>
      </c>
      <c r="D27" s="71" t="s">
        <v>30</v>
      </c>
      <c r="E27" s="63"/>
      <c r="F27" s="64"/>
      <c r="G27" s="64"/>
      <c r="H27" s="64"/>
      <c r="I27" s="64"/>
      <c r="J27" s="64"/>
      <c r="K27" s="64"/>
      <c r="L27" s="64"/>
      <c r="M27" s="64"/>
      <c r="N27" s="65"/>
      <c r="O27" s="64"/>
      <c r="P27" s="64"/>
      <c r="Q27" s="62"/>
      <c r="R27" s="64"/>
      <c r="S27" s="64"/>
      <c r="T27" s="64"/>
      <c r="U27" s="64"/>
      <c r="V27" s="64"/>
      <c r="W27" s="64"/>
      <c r="X27" s="64"/>
      <c r="Y27" s="64"/>
      <c r="Z27" s="64"/>
      <c r="AA27" s="64"/>
      <c r="AB27" s="64"/>
      <c r="AC27" s="66"/>
    </row>
    <row r="28" spans="1:29" ht="15" thickBot="1" x14ac:dyDescent="0.35">
      <c r="A28" s="72" t="s">
        <v>31</v>
      </c>
      <c r="B28" s="73"/>
      <c r="C28" s="74">
        <v>1.5</v>
      </c>
      <c r="D28" s="62"/>
      <c r="E28" s="63"/>
      <c r="F28" s="64"/>
      <c r="G28" s="64"/>
      <c r="H28" s="64"/>
      <c r="I28" s="64"/>
      <c r="J28" s="64"/>
      <c r="K28" s="64"/>
      <c r="L28" s="64"/>
      <c r="M28" s="64"/>
      <c r="N28" s="65"/>
      <c r="O28" s="64"/>
      <c r="P28" s="64"/>
      <c r="Q28" s="62"/>
      <c r="R28" s="64"/>
      <c r="S28" s="64"/>
      <c r="T28" s="64"/>
      <c r="U28" s="64"/>
      <c r="V28" s="64"/>
      <c r="W28" s="64"/>
      <c r="X28" s="64"/>
      <c r="Y28" s="64"/>
      <c r="Z28" s="64"/>
      <c r="AA28" s="64"/>
      <c r="AB28" s="64"/>
      <c r="AC28" s="66"/>
    </row>
    <row r="29" spans="1:29" x14ac:dyDescent="0.3">
      <c r="A29" s="60"/>
      <c r="B29" s="61"/>
      <c r="C29" s="61"/>
      <c r="D29" s="62"/>
      <c r="E29" s="63"/>
      <c r="F29" s="64"/>
      <c r="G29" s="64"/>
      <c r="H29" s="64"/>
      <c r="I29" s="64"/>
      <c r="J29" s="75"/>
      <c r="K29" s="76"/>
      <c r="L29" s="64"/>
      <c r="M29" s="64"/>
      <c r="N29" s="65"/>
      <c r="O29" s="64"/>
      <c r="P29" s="64"/>
      <c r="Q29" s="62"/>
      <c r="R29" s="64"/>
      <c r="S29" s="64"/>
      <c r="T29" s="64"/>
      <c r="U29" s="64"/>
      <c r="V29" s="64"/>
      <c r="W29" s="64"/>
      <c r="X29" s="64"/>
      <c r="Y29" s="64"/>
      <c r="Z29" s="64"/>
      <c r="AA29" s="64"/>
      <c r="AB29" s="64"/>
      <c r="AC29" s="66"/>
    </row>
    <row r="30" spans="1:29" ht="66.599999999999994" thickBot="1" x14ac:dyDescent="0.35">
      <c r="A30" s="77" t="s">
        <v>32</v>
      </c>
      <c r="B30" s="77" t="s">
        <v>33</v>
      </c>
      <c r="C30" s="77" t="s">
        <v>34</v>
      </c>
      <c r="D30" s="77" t="s">
        <v>35</v>
      </c>
      <c r="E30" s="78"/>
      <c r="F30" s="78" t="s">
        <v>36</v>
      </c>
      <c r="G30" s="78" t="s">
        <v>37</v>
      </c>
      <c r="H30" s="78" t="s">
        <v>38</v>
      </c>
      <c r="I30" s="79" t="s">
        <v>39</v>
      </c>
      <c r="J30" s="79" t="s">
        <v>40</v>
      </c>
      <c r="K30" s="79" t="s">
        <v>41</v>
      </c>
      <c r="L30" s="79" t="s">
        <v>42</v>
      </c>
      <c r="M30" s="79" t="s">
        <v>43</v>
      </c>
      <c r="N30" s="79" t="s">
        <v>44</v>
      </c>
      <c r="O30" s="78" t="s">
        <v>45</v>
      </c>
      <c r="P30" s="79" t="s">
        <v>46</v>
      </c>
      <c r="Q30" s="80"/>
      <c r="R30" s="80"/>
      <c r="S30" s="80"/>
      <c r="T30" s="80"/>
      <c r="U30" s="80"/>
      <c r="V30" s="80"/>
      <c r="W30" s="80"/>
      <c r="X30" s="80"/>
      <c r="Y30" s="80"/>
      <c r="Z30" s="80"/>
      <c r="AA30" s="80"/>
      <c r="AB30" s="80"/>
      <c r="AC30" s="81"/>
    </row>
    <row r="31" spans="1:29" x14ac:dyDescent="0.3">
      <c r="A31" s="82"/>
      <c r="B31" s="82"/>
      <c r="C31" s="82"/>
      <c r="D31" s="83"/>
      <c r="E31" s="84"/>
      <c r="F31" s="84"/>
      <c r="G31" s="84"/>
      <c r="H31" s="84"/>
      <c r="I31" s="85"/>
      <c r="J31" s="85"/>
      <c r="K31" s="85"/>
      <c r="L31" s="85"/>
      <c r="M31" s="85"/>
      <c r="N31" s="86"/>
      <c r="O31" s="84"/>
      <c r="P31" s="85"/>
      <c r="Q31" s="84"/>
      <c r="R31" s="84"/>
      <c r="S31" s="84"/>
      <c r="T31" s="84"/>
    </row>
    <row r="32" spans="1:29" x14ac:dyDescent="0.3">
      <c r="A32" s="19">
        <v>0</v>
      </c>
      <c r="B32" s="19" t="s">
        <v>47</v>
      </c>
      <c r="C32" s="89">
        <v>0.04</v>
      </c>
      <c r="D32" s="19"/>
      <c r="E32" s="84"/>
      <c r="F32" s="90"/>
      <c r="G32" s="90"/>
      <c r="H32" s="90">
        <v>0</v>
      </c>
      <c r="I32" s="91">
        <f t="shared" ref="I32:I51" si="0">IF($C$27="No",0,IF((-H32+G32-F32)&lt;0,0,(-H32+G32-F32)))</f>
        <v>0</v>
      </c>
      <c r="J32" s="91">
        <f t="shared" ref="J32:J51" si="1">IF($C$27="No",0,IF((G32-I32)&lt;0,0,(G32-I32)))</f>
        <v>0</v>
      </c>
      <c r="K32" s="91">
        <f>IF(B32="Class 12",0,(IF($C$27="No",0,IF(((J32*$C$28)-J32)&lt;0,0,((J32*$C$28)-J32)))))</f>
        <v>0</v>
      </c>
      <c r="L32" s="91">
        <f>IF(((F32-G32+H32)*50%)&lt;0,0,(F32-G32+H32)*50%)</f>
        <v>0</v>
      </c>
      <c r="M32" s="91">
        <f>IF(OR(B32="Class 13",B32="Class 14.1"),"Calculate Manually",IF(B32="Class 12",MIN((D32+F32+H32),(D32+F32+H32+K32-L32)),(D32+F32+H32+K32-L32)))</f>
        <v>0</v>
      </c>
      <c r="N32" s="92">
        <v>0</v>
      </c>
      <c r="O32" s="90">
        <f t="shared" ref="O32:O40" si="2">N32</f>
        <v>0</v>
      </c>
      <c r="P32" s="91">
        <f>IF((D32+F32+H32-O32)&lt;0,0,(D32+F32+H32-O32))</f>
        <v>0</v>
      </c>
      <c r="Q32" s="84"/>
      <c r="R32" s="84"/>
      <c r="S32" s="84"/>
      <c r="T32" s="84"/>
    </row>
    <row r="33" spans="1:20" x14ac:dyDescent="0.3">
      <c r="A33" s="19">
        <v>0</v>
      </c>
      <c r="B33" s="19" t="s">
        <v>48</v>
      </c>
      <c r="C33" s="89">
        <v>0.06</v>
      </c>
      <c r="D33" s="19"/>
      <c r="E33" s="84"/>
      <c r="F33" s="90"/>
      <c r="G33" s="90"/>
      <c r="H33" s="90">
        <v>0</v>
      </c>
      <c r="I33" s="91">
        <f t="shared" si="0"/>
        <v>0</v>
      </c>
      <c r="J33" s="91">
        <f>IF($C$27="No",0,IF((G33-I33)&lt;0,0,(G33-I33)))</f>
        <v>0</v>
      </c>
      <c r="K33" s="91">
        <f>IF(B33="Class 12",0,(IF($C$27="No",0,IF(((J33*$C$28)-J33)&lt;0,0,((J33*$C$28)-J33)))))</f>
        <v>0</v>
      </c>
      <c r="L33" s="91">
        <f t="shared" ref="L33:L51" si="3">IF(((F33-G33+H33)*50%)&lt;0,0,(F33-G33+H33)*50%)</f>
        <v>0</v>
      </c>
      <c r="M33" s="91">
        <f t="shared" ref="M33:M51" si="4">IF(OR(B33="Class 13",B33="Class 14.1"),"Calculate Manually",IF(B33="Class 12",MIN((D33+F33+H33),(D33+F33+H33+K33-L33)),(D33+F33+H33+K33-L33)))</f>
        <v>0</v>
      </c>
      <c r="N33" s="92">
        <v>0</v>
      </c>
      <c r="O33" s="90">
        <f t="shared" si="2"/>
        <v>0</v>
      </c>
      <c r="P33" s="91">
        <f t="shared" ref="P33:P51" si="5">IF((D33+F33+H33-O33)&lt;0,0,(D33+F33+H33-O33))</f>
        <v>0</v>
      </c>
      <c r="Q33" s="84"/>
      <c r="R33" s="84"/>
      <c r="S33" s="84"/>
      <c r="T33" s="84"/>
    </row>
    <row r="34" spans="1:20" x14ac:dyDescent="0.3">
      <c r="A34" s="19">
        <v>0</v>
      </c>
      <c r="B34" s="19" t="s">
        <v>15</v>
      </c>
      <c r="C34" s="89">
        <v>0.2</v>
      </c>
      <c r="D34" s="19"/>
      <c r="E34" s="84"/>
      <c r="F34" s="90">
        <v>878180</v>
      </c>
      <c r="G34" s="90"/>
      <c r="H34" s="90">
        <v>0</v>
      </c>
      <c r="I34" s="91">
        <f t="shared" si="0"/>
        <v>0</v>
      </c>
      <c r="J34" s="91">
        <f t="shared" si="1"/>
        <v>0</v>
      </c>
      <c r="K34" s="91">
        <f>IF(B34="Class 12",0,(IF($C$27="No",0,IF(((J34*$C$28)-J34)&lt;0,0,((J34*$C$28)-J34)))))</f>
        <v>0</v>
      </c>
      <c r="L34" s="91">
        <f t="shared" si="3"/>
        <v>439090</v>
      </c>
      <c r="M34" s="91">
        <f>IF(OR(B34="Class 13",B34="Class 14.1"),"Calculate Manually",IF(B34="Class 12",MIN((D34+F34+H34),(D34+F34+H34+K34-L34)),(D34+F34+H34+K34-L34)))</f>
        <v>439090</v>
      </c>
      <c r="N34" s="92">
        <v>87818</v>
      </c>
      <c r="O34" s="90">
        <f t="shared" si="2"/>
        <v>87818</v>
      </c>
      <c r="P34" s="91">
        <f t="shared" si="5"/>
        <v>790362</v>
      </c>
      <c r="Q34" s="84"/>
      <c r="R34" s="84"/>
      <c r="S34" s="84"/>
      <c r="T34" s="84"/>
    </row>
    <row r="35" spans="1:20" x14ac:dyDescent="0.3">
      <c r="A35" s="19">
        <v>0</v>
      </c>
      <c r="B35" s="19" t="s">
        <v>16</v>
      </c>
      <c r="C35" s="89">
        <v>0.3</v>
      </c>
      <c r="D35" s="19"/>
      <c r="E35" s="84"/>
      <c r="F35" s="90">
        <v>645000</v>
      </c>
      <c r="G35" s="90"/>
      <c r="H35" s="90">
        <v>0</v>
      </c>
      <c r="I35" s="91">
        <f t="shared" si="0"/>
        <v>0</v>
      </c>
      <c r="J35" s="91">
        <f t="shared" si="1"/>
        <v>0</v>
      </c>
      <c r="K35" s="91">
        <f t="shared" ref="K35:K51" si="6">IF(B35="Class 12",0,(IF($C$27="No",0,IF(((J35*$C$28)-J35)&lt;0,0,((J35*$C$28)-J35)))))</f>
        <v>0</v>
      </c>
      <c r="L35" s="91">
        <f t="shared" si="3"/>
        <v>322500</v>
      </c>
      <c r="M35" s="91">
        <f t="shared" si="4"/>
        <v>322500</v>
      </c>
      <c r="N35" s="92">
        <v>96750</v>
      </c>
      <c r="O35" s="90">
        <f t="shared" si="2"/>
        <v>96750</v>
      </c>
      <c r="P35" s="91">
        <f t="shared" si="5"/>
        <v>548250</v>
      </c>
      <c r="Q35" s="84"/>
      <c r="R35" s="84"/>
      <c r="S35" s="84"/>
      <c r="T35" s="84"/>
    </row>
    <row r="36" spans="1:20" x14ac:dyDescent="0.3">
      <c r="A36" s="19">
        <v>0</v>
      </c>
      <c r="B36" s="19" t="s">
        <v>17</v>
      </c>
      <c r="C36" s="89">
        <v>1</v>
      </c>
      <c r="D36" s="19"/>
      <c r="E36" s="84"/>
      <c r="F36" s="90">
        <v>80000</v>
      </c>
      <c r="G36" s="90"/>
      <c r="H36" s="90">
        <v>0</v>
      </c>
      <c r="I36" s="91">
        <f t="shared" si="0"/>
        <v>0</v>
      </c>
      <c r="J36" s="91">
        <f t="shared" si="1"/>
        <v>0</v>
      </c>
      <c r="K36" s="91">
        <f t="shared" si="6"/>
        <v>0</v>
      </c>
      <c r="L36" s="91">
        <f t="shared" si="3"/>
        <v>40000</v>
      </c>
      <c r="M36" s="91">
        <f>IF(OR(B36="Class 13",B36="Class 14.1"),"Calculate Manually",IF(B36="Class 12",MIN((D36+F36+H36),(D36+F36+H36+K36-L36)),(D36+F36+H36+K36-L36)))</f>
        <v>40000</v>
      </c>
      <c r="N36" s="92">
        <v>40000</v>
      </c>
      <c r="O36" s="90">
        <f t="shared" si="2"/>
        <v>40000</v>
      </c>
      <c r="P36" s="91">
        <f t="shared" si="5"/>
        <v>40000</v>
      </c>
      <c r="Q36" s="84"/>
      <c r="R36" s="84"/>
      <c r="S36" s="84"/>
      <c r="T36" s="84"/>
    </row>
    <row r="37" spans="1:20" x14ac:dyDescent="0.3">
      <c r="A37" s="19">
        <v>0</v>
      </c>
      <c r="B37" s="19" t="s">
        <v>18</v>
      </c>
      <c r="C37" s="89">
        <v>0.45</v>
      </c>
      <c r="D37" s="19"/>
      <c r="E37" s="84"/>
      <c r="F37" s="90"/>
      <c r="G37" s="90"/>
      <c r="H37" s="90">
        <v>0</v>
      </c>
      <c r="I37" s="91">
        <f>IF($C$27="No",0,IF((-H37+G37-F37)&lt;0,0,(-H37+G37-F37)))</f>
        <v>0</v>
      </c>
      <c r="J37" s="91">
        <f>IF($C$27="No",0,IF((G37-I37)&lt;0,0,(G37-I37)))</f>
        <v>0</v>
      </c>
      <c r="K37" s="91">
        <f t="shared" si="6"/>
        <v>0</v>
      </c>
      <c r="L37" s="91">
        <f>IF(((F37-G37+H37)*50%)&lt;0,0,(F37-G37+H37)*50%)</f>
        <v>0</v>
      </c>
      <c r="M37" s="91">
        <f>IF(OR(B37="Class 13",B37="Class 14.1"),"Calculate Manually",IF(B37="Class 12",MIN((D37+F37+H37),(D37+F37+H37+K37-L37)),(D37+F37+H37+K37-L37)))</f>
        <v>0</v>
      </c>
      <c r="N37" s="92">
        <v>0</v>
      </c>
      <c r="O37" s="90">
        <f t="shared" si="2"/>
        <v>0</v>
      </c>
      <c r="P37" s="91">
        <f t="shared" si="5"/>
        <v>0</v>
      </c>
      <c r="Q37" s="84"/>
      <c r="R37" s="84"/>
      <c r="S37" s="84"/>
      <c r="T37" s="84"/>
    </row>
    <row r="38" spans="1:20" x14ac:dyDescent="0.3">
      <c r="A38" s="19">
        <v>0</v>
      </c>
      <c r="B38" s="19" t="s">
        <v>19</v>
      </c>
      <c r="C38" s="89">
        <v>0.08</v>
      </c>
      <c r="D38" s="19"/>
      <c r="E38" s="84"/>
      <c r="F38" s="90">
        <v>5657553</v>
      </c>
      <c r="G38" s="90"/>
      <c r="H38" s="90">
        <v>0</v>
      </c>
      <c r="I38" s="91">
        <f t="shared" si="0"/>
        <v>0</v>
      </c>
      <c r="J38" s="91">
        <f t="shared" si="1"/>
        <v>0</v>
      </c>
      <c r="K38" s="91">
        <f t="shared" si="6"/>
        <v>0</v>
      </c>
      <c r="L38" s="91">
        <f t="shared" si="3"/>
        <v>2828776.5</v>
      </c>
      <c r="M38" s="91">
        <f t="shared" si="4"/>
        <v>2828776.5</v>
      </c>
      <c r="N38" s="92">
        <v>226302.12</v>
      </c>
      <c r="O38" s="90">
        <f t="shared" si="2"/>
        <v>226302.12</v>
      </c>
      <c r="P38" s="91">
        <f t="shared" si="5"/>
        <v>5431250.8799999999</v>
      </c>
      <c r="Q38" s="84"/>
      <c r="R38" s="84"/>
      <c r="S38" s="84"/>
      <c r="T38" s="84"/>
    </row>
    <row r="39" spans="1:20" x14ac:dyDescent="0.3">
      <c r="A39" s="19">
        <v>0</v>
      </c>
      <c r="B39" s="19" t="s">
        <v>20</v>
      </c>
      <c r="C39" s="89">
        <v>0.55000000000000004</v>
      </c>
      <c r="D39" s="19"/>
      <c r="E39" s="84"/>
      <c r="F39" s="90">
        <v>98000</v>
      </c>
      <c r="G39" s="90"/>
      <c r="H39" s="90">
        <v>0</v>
      </c>
      <c r="I39" s="91">
        <f t="shared" si="0"/>
        <v>0</v>
      </c>
      <c r="J39" s="91">
        <f t="shared" si="1"/>
        <v>0</v>
      </c>
      <c r="K39" s="91">
        <f t="shared" si="6"/>
        <v>0</v>
      </c>
      <c r="L39" s="91">
        <f t="shared" si="3"/>
        <v>49000</v>
      </c>
      <c r="M39" s="91">
        <f t="shared" si="4"/>
        <v>49000</v>
      </c>
      <c r="N39" s="92">
        <v>26950.000000000004</v>
      </c>
      <c r="O39" s="90">
        <f t="shared" si="2"/>
        <v>26950.000000000004</v>
      </c>
      <c r="P39" s="91">
        <f t="shared" si="5"/>
        <v>71050</v>
      </c>
      <c r="Q39" s="84"/>
      <c r="R39" s="84"/>
      <c r="S39" s="84"/>
      <c r="T39" s="84"/>
    </row>
    <row r="40" spans="1:20" x14ac:dyDescent="0.3">
      <c r="A40" s="19">
        <v>0</v>
      </c>
      <c r="B40" s="19" t="s">
        <v>49</v>
      </c>
      <c r="C40" s="89">
        <v>0</v>
      </c>
      <c r="D40" s="19"/>
      <c r="E40" s="84"/>
      <c r="F40" s="90"/>
      <c r="G40" s="90"/>
      <c r="H40" s="90"/>
      <c r="I40" s="91">
        <f t="shared" si="0"/>
        <v>0</v>
      </c>
      <c r="J40" s="91">
        <f t="shared" si="1"/>
        <v>0</v>
      </c>
      <c r="K40" s="91">
        <f t="shared" si="6"/>
        <v>0</v>
      </c>
      <c r="L40" s="91">
        <f t="shared" si="3"/>
        <v>0</v>
      </c>
      <c r="M40" s="91">
        <f t="shared" si="4"/>
        <v>0</v>
      </c>
      <c r="N40" s="92">
        <v>0</v>
      </c>
      <c r="O40" s="90">
        <f t="shared" si="2"/>
        <v>0</v>
      </c>
      <c r="P40" s="91">
        <f t="shared" si="5"/>
        <v>0</v>
      </c>
      <c r="Q40" s="84"/>
      <c r="R40" s="84"/>
      <c r="S40" s="84"/>
      <c r="T40" s="84"/>
    </row>
    <row r="41" spans="1:20" x14ac:dyDescent="0.3">
      <c r="A41" s="19">
        <v>0</v>
      </c>
      <c r="B41" s="19" t="s">
        <v>50</v>
      </c>
      <c r="C41" s="89">
        <v>0.05</v>
      </c>
      <c r="D41" s="19"/>
      <c r="E41" s="84"/>
      <c r="F41" s="90"/>
      <c r="G41" s="90"/>
      <c r="H41" s="90">
        <v>0</v>
      </c>
      <c r="I41" s="91">
        <f t="shared" si="0"/>
        <v>0</v>
      </c>
      <c r="J41" s="91">
        <f t="shared" si="1"/>
        <v>0</v>
      </c>
      <c r="K41" s="91">
        <f t="shared" si="6"/>
        <v>0</v>
      </c>
      <c r="L41" s="91">
        <f t="shared" si="3"/>
        <v>0</v>
      </c>
      <c r="M41" s="91" t="str">
        <f t="shared" si="4"/>
        <v>Calculate Manually</v>
      </c>
      <c r="N41" s="92" t="s">
        <v>58</v>
      </c>
      <c r="O41" s="90">
        <f>D41*0.05</f>
        <v>0</v>
      </c>
      <c r="P41" s="91">
        <f t="shared" si="5"/>
        <v>0</v>
      </c>
      <c r="Q41" s="84"/>
      <c r="R41" s="84"/>
      <c r="S41" s="84"/>
      <c r="T41" s="84"/>
    </row>
    <row r="42" spans="1:20" x14ac:dyDescent="0.3">
      <c r="A42" s="19">
        <v>0</v>
      </c>
      <c r="B42" s="19">
        <v>0</v>
      </c>
      <c r="C42" s="89">
        <v>0</v>
      </c>
      <c r="D42" s="19">
        <v>0</v>
      </c>
      <c r="E42" s="84"/>
      <c r="F42" s="90"/>
      <c r="G42" s="90"/>
      <c r="H42" s="90"/>
      <c r="I42" s="91">
        <f t="shared" si="0"/>
        <v>0</v>
      </c>
      <c r="J42" s="91">
        <f t="shared" si="1"/>
        <v>0</v>
      </c>
      <c r="K42" s="91">
        <f t="shared" si="6"/>
        <v>0</v>
      </c>
      <c r="L42" s="91">
        <f t="shared" si="3"/>
        <v>0</v>
      </c>
      <c r="M42" s="91">
        <f t="shared" si="4"/>
        <v>0</v>
      </c>
      <c r="N42" s="92">
        <v>0</v>
      </c>
      <c r="O42" s="90"/>
      <c r="P42" s="91">
        <f t="shared" si="5"/>
        <v>0</v>
      </c>
      <c r="Q42" s="84"/>
      <c r="R42" s="84"/>
      <c r="S42" s="84"/>
      <c r="T42" s="84"/>
    </row>
    <row r="43" spans="1:20" x14ac:dyDescent="0.3">
      <c r="A43" s="19">
        <v>0</v>
      </c>
      <c r="B43" s="19">
        <v>0</v>
      </c>
      <c r="C43" s="89">
        <v>0</v>
      </c>
      <c r="D43" s="19">
        <v>0</v>
      </c>
      <c r="E43" s="84"/>
      <c r="F43" s="90"/>
      <c r="G43" s="90"/>
      <c r="H43" s="90"/>
      <c r="I43" s="91">
        <f t="shared" si="0"/>
        <v>0</v>
      </c>
      <c r="J43" s="91">
        <f t="shared" si="1"/>
        <v>0</v>
      </c>
      <c r="K43" s="91">
        <f t="shared" si="6"/>
        <v>0</v>
      </c>
      <c r="L43" s="91">
        <f t="shared" si="3"/>
        <v>0</v>
      </c>
      <c r="M43" s="91">
        <f t="shared" si="4"/>
        <v>0</v>
      </c>
      <c r="N43" s="92">
        <v>0</v>
      </c>
      <c r="O43" s="90"/>
      <c r="P43" s="91">
        <f t="shared" si="5"/>
        <v>0</v>
      </c>
      <c r="Q43" s="84"/>
      <c r="R43" s="84"/>
      <c r="S43" s="84"/>
      <c r="T43" s="84"/>
    </row>
    <row r="44" spans="1:20" x14ac:dyDescent="0.3">
      <c r="A44" s="19">
        <v>0</v>
      </c>
      <c r="B44" s="19">
        <v>0</v>
      </c>
      <c r="C44" s="89">
        <v>0</v>
      </c>
      <c r="D44" s="19">
        <v>0</v>
      </c>
      <c r="E44" s="84"/>
      <c r="F44" s="90"/>
      <c r="G44" s="90"/>
      <c r="H44" s="90"/>
      <c r="I44" s="91">
        <f t="shared" si="0"/>
        <v>0</v>
      </c>
      <c r="J44" s="91">
        <f t="shared" si="1"/>
        <v>0</v>
      </c>
      <c r="K44" s="91">
        <f t="shared" si="6"/>
        <v>0</v>
      </c>
      <c r="L44" s="91">
        <f t="shared" si="3"/>
        <v>0</v>
      </c>
      <c r="M44" s="91">
        <f t="shared" si="4"/>
        <v>0</v>
      </c>
      <c r="N44" s="92">
        <v>0</v>
      </c>
      <c r="O44" s="90"/>
      <c r="P44" s="91">
        <f t="shared" si="5"/>
        <v>0</v>
      </c>
      <c r="Q44" s="84"/>
      <c r="R44" s="84"/>
      <c r="S44" s="84"/>
      <c r="T44" s="84"/>
    </row>
    <row r="45" spans="1:20" x14ac:dyDescent="0.3">
      <c r="A45" s="19">
        <v>0</v>
      </c>
      <c r="B45" s="19">
        <v>0</v>
      </c>
      <c r="C45" s="89">
        <v>0</v>
      </c>
      <c r="D45" s="19">
        <v>0</v>
      </c>
      <c r="E45" s="84"/>
      <c r="F45" s="90"/>
      <c r="G45" s="90"/>
      <c r="H45" s="90"/>
      <c r="I45" s="91">
        <f t="shared" si="0"/>
        <v>0</v>
      </c>
      <c r="J45" s="91">
        <f t="shared" si="1"/>
        <v>0</v>
      </c>
      <c r="K45" s="91">
        <f t="shared" si="6"/>
        <v>0</v>
      </c>
      <c r="L45" s="91">
        <f t="shared" si="3"/>
        <v>0</v>
      </c>
      <c r="M45" s="91">
        <f t="shared" si="4"/>
        <v>0</v>
      </c>
      <c r="N45" s="92">
        <v>0</v>
      </c>
      <c r="O45" s="90"/>
      <c r="P45" s="91">
        <f t="shared" si="5"/>
        <v>0</v>
      </c>
      <c r="Q45" s="84"/>
      <c r="R45" s="84"/>
      <c r="S45" s="84"/>
      <c r="T45" s="84"/>
    </row>
    <row r="46" spans="1:20" x14ac:dyDescent="0.3">
      <c r="A46" s="19">
        <v>0</v>
      </c>
      <c r="B46" s="19">
        <v>0</v>
      </c>
      <c r="C46" s="89">
        <v>0</v>
      </c>
      <c r="D46" s="19">
        <v>0</v>
      </c>
      <c r="E46" s="84"/>
      <c r="F46" s="90"/>
      <c r="G46" s="90"/>
      <c r="H46" s="90"/>
      <c r="I46" s="91">
        <f t="shared" si="0"/>
        <v>0</v>
      </c>
      <c r="J46" s="91">
        <f t="shared" si="1"/>
        <v>0</v>
      </c>
      <c r="K46" s="91">
        <f t="shared" si="6"/>
        <v>0</v>
      </c>
      <c r="L46" s="91">
        <f t="shared" si="3"/>
        <v>0</v>
      </c>
      <c r="M46" s="91">
        <f t="shared" si="4"/>
        <v>0</v>
      </c>
      <c r="N46" s="92">
        <v>0</v>
      </c>
      <c r="O46" s="90"/>
      <c r="P46" s="91">
        <f t="shared" si="5"/>
        <v>0</v>
      </c>
      <c r="Q46" s="84"/>
      <c r="R46" s="84"/>
      <c r="S46" s="84"/>
      <c r="T46" s="84"/>
    </row>
    <row r="47" spans="1:20" x14ac:dyDescent="0.3">
      <c r="A47" s="19">
        <v>0</v>
      </c>
      <c r="B47" s="19">
        <v>0</v>
      </c>
      <c r="C47" s="89">
        <v>0</v>
      </c>
      <c r="D47" s="19">
        <v>0</v>
      </c>
      <c r="E47" s="84"/>
      <c r="F47" s="90"/>
      <c r="G47" s="90"/>
      <c r="H47" s="90"/>
      <c r="I47" s="91">
        <f t="shared" si="0"/>
        <v>0</v>
      </c>
      <c r="J47" s="91">
        <f t="shared" si="1"/>
        <v>0</v>
      </c>
      <c r="K47" s="91">
        <f t="shared" si="6"/>
        <v>0</v>
      </c>
      <c r="L47" s="91">
        <f t="shared" si="3"/>
        <v>0</v>
      </c>
      <c r="M47" s="91">
        <f t="shared" si="4"/>
        <v>0</v>
      </c>
      <c r="N47" s="92">
        <v>0</v>
      </c>
      <c r="O47" s="90"/>
      <c r="P47" s="91">
        <f t="shared" si="5"/>
        <v>0</v>
      </c>
      <c r="Q47" s="84"/>
      <c r="R47" s="84"/>
      <c r="S47" s="84"/>
      <c r="T47" s="84"/>
    </row>
    <row r="48" spans="1:20" x14ac:dyDescent="0.3">
      <c r="A48" s="19">
        <v>0</v>
      </c>
      <c r="B48" s="19">
        <v>0</v>
      </c>
      <c r="C48" s="89">
        <v>0</v>
      </c>
      <c r="D48" s="19">
        <v>0</v>
      </c>
      <c r="E48" s="84"/>
      <c r="F48" s="90"/>
      <c r="G48" s="90"/>
      <c r="H48" s="90"/>
      <c r="I48" s="91">
        <f t="shared" si="0"/>
        <v>0</v>
      </c>
      <c r="J48" s="91">
        <f t="shared" si="1"/>
        <v>0</v>
      </c>
      <c r="K48" s="91">
        <f t="shared" si="6"/>
        <v>0</v>
      </c>
      <c r="L48" s="91">
        <f t="shared" si="3"/>
        <v>0</v>
      </c>
      <c r="M48" s="91">
        <f t="shared" si="4"/>
        <v>0</v>
      </c>
      <c r="N48" s="92">
        <v>0</v>
      </c>
      <c r="O48" s="90"/>
      <c r="P48" s="91">
        <f t="shared" si="5"/>
        <v>0</v>
      </c>
      <c r="Q48" s="84"/>
      <c r="R48" s="84"/>
      <c r="S48" s="84"/>
      <c r="T48" s="84"/>
    </row>
    <row r="49" spans="1:20" x14ac:dyDescent="0.3">
      <c r="A49" s="19">
        <v>0</v>
      </c>
      <c r="B49" s="19">
        <v>0</v>
      </c>
      <c r="C49" s="89">
        <v>0</v>
      </c>
      <c r="D49" s="19">
        <v>0</v>
      </c>
      <c r="E49" s="84"/>
      <c r="F49" s="90"/>
      <c r="G49" s="90"/>
      <c r="H49" s="90"/>
      <c r="I49" s="91">
        <f t="shared" si="0"/>
        <v>0</v>
      </c>
      <c r="J49" s="91">
        <f t="shared" si="1"/>
        <v>0</v>
      </c>
      <c r="K49" s="91">
        <f t="shared" si="6"/>
        <v>0</v>
      </c>
      <c r="L49" s="91">
        <f t="shared" si="3"/>
        <v>0</v>
      </c>
      <c r="M49" s="91">
        <f t="shared" si="4"/>
        <v>0</v>
      </c>
      <c r="N49" s="92">
        <v>0</v>
      </c>
      <c r="O49" s="90"/>
      <c r="P49" s="91">
        <f t="shared" si="5"/>
        <v>0</v>
      </c>
      <c r="Q49" s="84"/>
      <c r="R49" s="84"/>
      <c r="S49" s="84"/>
      <c r="T49" s="84"/>
    </row>
    <row r="50" spans="1:20" x14ac:dyDescent="0.3">
      <c r="A50" s="19">
        <v>0</v>
      </c>
      <c r="B50" s="19">
        <v>0</v>
      </c>
      <c r="C50" s="89">
        <v>0</v>
      </c>
      <c r="D50" s="19">
        <v>0</v>
      </c>
      <c r="E50" s="84"/>
      <c r="F50" s="90"/>
      <c r="G50" s="90"/>
      <c r="H50" s="90"/>
      <c r="I50" s="91">
        <f t="shared" si="0"/>
        <v>0</v>
      </c>
      <c r="J50" s="91">
        <f t="shared" si="1"/>
        <v>0</v>
      </c>
      <c r="K50" s="91">
        <f t="shared" si="6"/>
        <v>0</v>
      </c>
      <c r="L50" s="91">
        <f t="shared" si="3"/>
        <v>0</v>
      </c>
      <c r="M50" s="91">
        <f t="shared" si="4"/>
        <v>0</v>
      </c>
      <c r="N50" s="92">
        <v>0</v>
      </c>
      <c r="O50" s="90"/>
      <c r="P50" s="91">
        <f t="shared" si="5"/>
        <v>0</v>
      </c>
      <c r="Q50" s="84"/>
      <c r="R50" s="84"/>
      <c r="S50" s="84"/>
      <c r="T50" s="84"/>
    </row>
    <row r="51" spans="1:20" x14ac:dyDescent="0.3">
      <c r="A51" s="19">
        <v>0</v>
      </c>
      <c r="B51" s="19">
        <v>0</v>
      </c>
      <c r="C51" s="89">
        <v>0</v>
      </c>
      <c r="D51" s="19">
        <v>0</v>
      </c>
      <c r="E51" s="84"/>
      <c r="F51" s="90"/>
      <c r="G51" s="90"/>
      <c r="H51" s="90"/>
      <c r="I51" s="91">
        <f t="shared" si="0"/>
        <v>0</v>
      </c>
      <c r="J51" s="91">
        <f t="shared" si="1"/>
        <v>0</v>
      </c>
      <c r="K51" s="91">
        <f t="shared" si="6"/>
        <v>0</v>
      </c>
      <c r="L51" s="91">
        <f t="shared" si="3"/>
        <v>0</v>
      </c>
      <c r="M51" s="91">
        <f t="shared" si="4"/>
        <v>0</v>
      </c>
      <c r="N51" s="92">
        <v>0</v>
      </c>
      <c r="O51" s="90"/>
      <c r="P51" s="91">
        <f t="shared" si="5"/>
        <v>0</v>
      </c>
      <c r="Q51" s="84"/>
      <c r="R51" s="84"/>
      <c r="S51" s="84"/>
      <c r="T51" s="84"/>
    </row>
    <row r="52" spans="1:20" x14ac:dyDescent="0.3">
      <c r="A52" s="85"/>
      <c r="B52" s="85"/>
      <c r="C52" s="85"/>
      <c r="D52" s="85"/>
      <c r="E52" s="84"/>
      <c r="F52" s="84"/>
      <c r="G52" s="84"/>
      <c r="H52" s="84"/>
      <c r="I52" s="85"/>
      <c r="J52" s="85"/>
      <c r="K52" s="85"/>
      <c r="L52" s="85"/>
      <c r="M52" s="85"/>
      <c r="N52" s="86"/>
      <c r="O52" s="84"/>
      <c r="P52" s="85"/>
      <c r="Q52" s="84"/>
      <c r="R52" s="84"/>
      <c r="S52" s="84"/>
      <c r="T52" s="84"/>
    </row>
    <row r="53" spans="1:20" ht="15" thickBot="1" x14ac:dyDescent="0.35">
      <c r="A53" s="93"/>
      <c r="B53" s="93"/>
      <c r="C53" s="94" t="s">
        <v>51</v>
      </c>
      <c r="D53" s="95">
        <f>SUM(D31:D52)</f>
        <v>0</v>
      </c>
      <c r="E53" s="84"/>
      <c r="F53" s="96">
        <f t="shared" ref="F53:P53" si="7">SUM(F31:F52)</f>
        <v>7358733</v>
      </c>
      <c r="G53" s="96">
        <f t="shared" si="7"/>
        <v>0</v>
      </c>
      <c r="H53" s="96">
        <f t="shared" si="7"/>
        <v>0</v>
      </c>
      <c r="I53" s="95">
        <f t="shared" si="7"/>
        <v>0</v>
      </c>
      <c r="J53" s="95">
        <f t="shared" si="7"/>
        <v>0</v>
      </c>
      <c r="K53" s="95">
        <f t="shared" si="7"/>
        <v>0</v>
      </c>
      <c r="L53" s="95">
        <f t="shared" si="7"/>
        <v>3679366.5</v>
      </c>
      <c r="M53" s="95">
        <f t="shared" si="7"/>
        <v>3679366.5</v>
      </c>
      <c r="N53" s="95">
        <f t="shared" si="7"/>
        <v>477820.12</v>
      </c>
      <c r="O53" s="96">
        <f t="shared" si="7"/>
        <v>477820.12</v>
      </c>
      <c r="P53" s="95">
        <f t="shared" si="7"/>
        <v>6880912.8799999999</v>
      </c>
      <c r="Q53" s="84"/>
      <c r="R53" s="84"/>
      <c r="S53" s="84"/>
      <c r="T53" s="84"/>
    </row>
    <row r="54" spans="1:20" ht="15" thickTop="1" x14ac:dyDescent="0.3">
      <c r="E54" s="84"/>
      <c r="F54" s="84"/>
      <c r="G54" s="84"/>
      <c r="H54" s="84"/>
      <c r="I54" s="84"/>
      <c r="J54" s="84"/>
      <c r="K54" s="84"/>
      <c r="L54" s="84"/>
      <c r="M54" s="84"/>
      <c r="O54" s="97"/>
      <c r="P54" s="97"/>
      <c r="Q54" s="97"/>
      <c r="R54" s="84"/>
      <c r="S54" s="84"/>
      <c r="T54" s="84"/>
    </row>
    <row r="55" spans="1:20" ht="15" thickBot="1" x14ac:dyDescent="0.35">
      <c r="A55" s="60"/>
      <c r="B55" s="61"/>
      <c r="C55" s="61"/>
      <c r="D55" s="62"/>
      <c r="E55" s="63"/>
      <c r="F55" s="64"/>
      <c r="G55" s="64"/>
      <c r="H55" s="64"/>
      <c r="I55" s="64"/>
      <c r="J55" s="64"/>
      <c r="K55" s="64"/>
      <c r="L55" s="64"/>
      <c r="M55" s="64"/>
      <c r="N55" s="65"/>
      <c r="O55" s="64"/>
      <c r="P55" s="64"/>
      <c r="Q55" s="84"/>
      <c r="R55" s="84"/>
      <c r="S55" s="84"/>
      <c r="T55" s="84"/>
    </row>
    <row r="56" spans="1:20" ht="15" thickBot="1" x14ac:dyDescent="0.35">
      <c r="A56" s="67" t="s">
        <v>26</v>
      </c>
      <c r="B56" s="68"/>
      <c r="C56" s="69" t="s">
        <v>52</v>
      </c>
      <c r="D56" s="62"/>
      <c r="E56" s="63"/>
      <c r="F56" s="64"/>
      <c r="G56" s="64"/>
      <c r="H56" s="64"/>
      <c r="I56" s="64"/>
      <c r="J56" s="64"/>
      <c r="K56" s="64"/>
      <c r="L56" s="64"/>
      <c r="M56" s="64"/>
      <c r="N56" s="65"/>
      <c r="O56" s="64"/>
      <c r="P56" s="64"/>
      <c r="Q56" s="84"/>
      <c r="R56" s="84"/>
      <c r="S56" s="84"/>
      <c r="T56" s="84"/>
    </row>
    <row r="57" spans="1:20" ht="15" thickBot="1" x14ac:dyDescent="0.35">
      <c r="A57" s="60"/>
      <c r="B57" s="61"/>
      <c r="C57" s="61"/>
      <c r="D57" s="62"/>
      <c r="E57" s="63"/>
      <c r="F57" s="64"/>
      <c r="G57" s="64"/>
      <c r="H57" s="64"/>
      <c r="I57" s="64"/>
      <c r="J57" s="64"/>
      <c r="K57" s="64"/>
      <c r="L57" s="64"/>
      <c r="M57" s="64"/>
      <c r="N57" s="65"/>
      <c r="O57" s="64"/>
      <c r="P57" s="64"/>
    </row>
    <row r="58" spans="1:20" ht="15" thickBot="1" x14ac:dyDescent="0.35">
      <c r="A58" s="67" t="s">
        <v>28</v>
      </c>
      <c r="B58" s="68"/>
      <c r="C58" s="70" t="s">
        <v>29</v>
      </c>
      <c r="D58" s="71" t="s">
        <v>53</v>
      </c>
      <c r="E58" s="63"/>
      <c r="F58" s="64"/>
      <c r="G58" s="64"/>
      <c r="H58" s="64"/>
      <c r="I58" s="64"/>
      <c r="J58" s="64"/>
      <c r="K58" s="64"/>
      <c r="L58" s="64"/>
      <c r="M58" s="64"/>
      <c r="N58" s="65"/>
      <c r="O58" s="64"/>
      <c r="P58" s="64"/>
    </row>
    <row r="59" spans="1:20" ht="15" thickBot="1" x14ac:dyDescent="0.35">
      <c r="A59" s="72" t="s">
        <v>31</v>
      </c>
      <c r="B59" s="73"/>
      <c r="C59" s="74">
        <v>1.5</v>
      </c>
      <c r="D59" s="62"/>
      <c r="E59" s="63"/>
      <c r="F59" s="64"/>
      <c r="G59" s="64"/>
      <c r="H59" s="64"/>
      <c r="I59" s="64"/>
      <c r="J59" s="64"/>
      <c r="K59" s="64"/>
      <c r="L59" s="64"/>
      <c r="M59" s="64"/>
      <c r="N59" s="65"/>
      <c r="O59" s="64"/>
      <c r="P59" s="64"/>
    </row>
    <row r="60" spans="1:20" x14ac:dyDescent="0.3">
      <c r="A60" s="60"/>
      <c r="B60" s="61"/>
      <c r="C60" s="61"/>
      <c r="D60" s="62"/>
      <c r="E60" s="63"/>
      <c r="F60" s="64"/>
      <c r="G60" s="64"/>
      <c r="H60" s="64"/>
      <c r="I60" s="64"/>
      <c r="J60" s="75"/>
      <c r="K60" s="76"/>
      <c r="L60" s="64"/>
      <c r="M60" s="64"/>
      <c r="N60" s="65"/>
      <c r="O60" s="64"/>
      <c r="P60" s="64"/>
    </row>
    <row r="61" spans="1:20" ht="66.599999999999994" thickBot="1" x14ac:dyDescent="0.35">
      <c r="A61" s="77" t="s">
        <v>32</v>
      </c>
      <c r="B61" s="77" t="s">
        <v>33</v>
      </c>
      <c r="C61" s="77" t="s">
        <v>34</v>
      </c>
      <c r="D61" s="77" t="s">
        <v>35</v>
      </c>
      <c r="E61" s="78"/>
      <c r="F61" s="78" t="s">
        <v>36</v>
      </c>
      <c r="G61" s="78" t="s">
        <v>37</v>
      </c>
      <c r="H61" s="78" t="s">
        <v>38</v>
      </c>
      <c r="I61" s="79" t="s">
        <v>39</v>
      </c>
      <c r="J61" s="79" t="s">
        <v>40</v>
      </c>
      <c r="K61" s="79" t="s">
        <v>41</v>
      </c>
      <c r="L61" s="79" t="s">
        <v>42</v>
      </c>
      <c r="M61" s="79" t="s">
        <v>43</v>
      </c>
      <c r="N61" s="79" t="s">
        <v>44</v>
      </c>
      <c r="O61" s="78" t="s">
        <v>45</v>
      </c>
      <c r="P61" s="79" t="s">
        <v>46</v>
      </c>
    </row>
    <row r="62" spans="1:20" x14ac:dyDescent="0.3">
      <c r="A62" s="82"/>
      <c r="B62" s="82"/>
      <c r="C62" s="82"/>
      <c r="D62" s="83"/>
      <c r="E62" s="84"/>
      <c r="F62" s="84"/>
      <c r="G62" s="84"/>
      <c r="H62" s="84"/>
      <c r="I62" s="85"/>
      <c r="J62" s="85"/>
      <c r="K62" s="85"/>
      <c r="L62" s="85"/>
      <c r="M62" s="85"/>
      <c r="N62" s="86"/>
      <c r="O62" s="84"/>
      <c r="P62" s="85"/>
    </row>
    <row r="63" spans="1:20" x14ac:dyDescent="0.3">
      <c r="A63" s="19">
        <f>A32</f>
        <v>0</v>
      </c>
      <c r="B63" s="19" t="str">
        <f>B32</f>
        <v>Class 1</v>
      </c>
      <c r="C63" s="89">
        <v>0.04</v>
      </c>
      <c r="D63" s="19">
        <f t="shared" ref="D63:D82" si="8">P32</f>
        <v>0</v>
      </c>
      <c r="E63" s="84"/>
      <c r="F63" s="90">
        <v>0</v>
      </c>
      <c r="G63" s="90">
        <f>F63</f>
        <v>0</v>
      </c>
      <c r="H63" s="90">
        <v>0</v>
      </c>
      <c r="I63" s="91">
        <f>IF($C$58="No",0,IF((-H63+G63-F63)&lt;0,0,(-H63+G63-F63)))</f>
        <v>0</v>
      </c>
      <c r="J63" s="91">
        <f>IF($C$58="No",0,IF((G63-I63)&lt;0,0,(G63-I63)))</f>
        <v>0</v>
      </c>
      <c r="K63" s="91">
        <f>IF(B63="Class 12",0,(IF($C$58="No",0,IF(((J63*$C$59)-J63)&lt;0,0,((J63*$C$59)-J63)))))</f>
        <v>0</v>
      </c>
      <c r="L63" s="91">
        <f>IF(((F63-G63+H63)*50%)&lt;0,0,(F63-G63+H63)*50%)</f>
        <v>0</v>
      </c>
      <c r="M63" s="91">
        <f t="shared" ref="M63:M82" si="9">IF(OR(B63="Class 13",B63="Class 14.1"),"Calculate Manually",IF(B63="Class 12",MIN((D63+F63+H63),(D63+F63+H63+K63-L63)),(D63+F63+H63+K63-L63)))</f>
        <v>0</v>
      </c>
      <c r="N63" s="92">
        <v>0</v>
      </c>
      <c r="O63" s="90">
        <f t="shared" ref="O63:O71" si="10">N63</f>
        <v>0</v>
      </c>
      <c r="P63" s="91">
        <f>IF((D63+F63+H63-O63)&lt;0,0,(D63+F63+H63-O63))</f>
        <v>0</v>
      </c>
    </row>
    <row r="64" spans="1:20" x14ac:dyDescent="0.3">
      <c r="A64" s="19">
        <f t="shared" ref="A64:B79" si="11">A33</f>
        <v>0</v>
      </c>
      <c r="B64" s="19" t="str">
        <f t="shared" si="11"/>
        <v>Class 1b</v>
      </c>
      <c r="C64" s="89">
        <v>0.06</v>
      </c>
      <c r="D64" s="19">
        <f t="shared" si="8"/>
        <v>0</v>
      </c>
      <c r="E64" s="84"/>
      <c r="F64" s="90"/>
      <c r="G64" s="90"/>
      <c r="H64" s="90">
        <v>0</v>
      </c>
      <c r="I64" s="91">
        <f t="shared" ref="I64:I82" si="12">IF($C$58="No",0,IF((-H64+G64-F64)&lt;0,0,(-H64+G64-F64)))</f>
        <v>0</v>
      </c>
      <c r="J64" s="91">
        <f t="shared" ref="J64:J82" si="13">IF($C$58="No",0,IF((G64-I64)&lt;0,0,(G64-I64)))</f>
        <v>0</v>
      </c>
      <c r="K64" s="91">
        <f t="shared" ref="K64:K82" si="14">IF(B64="Class 12",0,(IF($C$58="No",0,IF(((J64*$C$59)-J64)&lt;0,0,((J64*$C$59)-J64)))))</f>
        <v>0</v>
      </c>
      <c r="L64" s="91">
        <f t="shared" ref="L64:L82" si="15">IF(((F64-G64+H64)*50%)&lt;0,0,(F64-G64+H64)*50%)</f>
        <v>0</v>
      </c>
      <c r="M64" s="91">
        <f t="shared" si="9"/>
        <v>0</v>
      </c>
      <c r="N64" s="92">
        <v>0</v>
      </c>
      <c r="O64" s="90">
        <f t="shared" si="10"/>
        <v>0</v>
      </c>
      <c r="P64" s="91">
        <f t="shared" ref="P64:P82" si="16">IF((D64+F64+H64-O64)&lt;0,0,(D64+F64+H64-O64))</f>
        <v>0</v>
      </c>
    </row>
    <row r="65" spans="1:16" x14ac:dyDescent="0.3">
      <c r="A65" s="19">
        <f t="shared" si="11"/>
        <v>0</v>
      </c>
      <c r="B65" s="19" t="str">
        <f t="shared" si="11"/>
        <v>Class 8</v>
      </c>
      <c r="C65" s="89">
        <v>0.2</v>
      </c>
      <c r="D65" s="19">
        <f t="shared" si="8"/>
        <v>790362</v>
      </c>
      <c r="E65" s="84"/>
      <c r="F65" s="90">
        <v>878180</v>
      </c>
      <c r="G65" s="90">
        <v>878180</v>
      </c>
      <c r="H65" s="90">
        <v>0</v>
      </c>
      <c r="I65" s="91">
        <f t="shared" si="12"/>
        <v>0</v>
      </c>
      <c r="J65" s="91">
        <f t="shared" si="13"/>
        <v>878180</v>
      </c>
      <c r="K65" s="91">
        <f t="shared" si="14"/>
        <v>439090</v>
      </c>
      <c r="L65" s="91">
        <f t="shared" si="15"/>
        <v>0</v>
      </c>
      <c r="M65" s="91">
        <f t="shared" si="9"/>
        <v>2107632</v>
      </c>
      <c r="N65" s="92">
        <v>421526.4</v>
      </c>
      <c r="O65" s="90">
        <f t="shared" si="10"/>
        <v>421526.4</v>
      </c>
      <c r="P65" s="91">
        <f t="shared" si="16"/>
        <v>1247015.6000000001</v>
      </c>
    </row>
    <row r="66" spans="1:16" x14ac:dyDescent="0.3">
      <c r="A66" s="19">
        <f t="shared" si="11"/>
        <v>0</v>
      </c>
      <c r="B66" s="19" t="str">
        <f t="shared" si="11"/>
        <v>Class 10</v>
      </c>
      <c r="C66" s="89">
        <v>0.3</v>
      </c>
      <c r="D66" s="19">
        <f t="shared" si="8"/>
        <v>548250</v>
      </c>
      <c r="E66" s="84"/>
      <c r="F66" s="90">
        <v>645000</v>
      </c>
      <c r="G66" s="90">
        <v>645000</v>
      </c>
      <c r="H66" s="90">
        <v>0</v>
      </c>
      <c r="I66" s="91">
        <f t="shared" si="12"/>
        <v>0</v>
      </c>
      <c r="J66" s="91">
        <f t="shared" si="13"/>
        <v>645000</v>
      </c>
      <c r="K66" s="91">
        <f t="shared" si="14"/>
        <v>322500</v>
      </c>
      <c r="L66" s="91">
        <f t="shared" si="15"/>
        <v>0</v>
      </c>
      <c r="M66" s="91">
        <f t="shared" si="9"/>
        <v>1515750</v>
      </c>
      <c r="N66" s="92">
        <v>454725</v>
      </c>
      <c r="O66" s="90">
        <f t="shared" si="10"/>
        <v>454725</v>
      </c>
      <c r="P66" s="91">
        <f t="shared" si="16"/>
        <v>738525</v>
      </c>
    </row>
    <row r="67" spans="1:16" x14ac:dyDescent="0.3">
      <c r="A67" s="19">
        <f t="shared" si="11"/>
        <v>0</v>
      </c>
      <c r="B67" s="19" t="str">
        <f t="shared" si="11"/>
        <v>Class 12</v>
      </c>
      <c r="C67" s="89">
        <v>1</v>
      </c>
      <c r="D67" s="19">
        <f t="shared" si="8"/>
        <v>40000</v>
      </c>
      <c r="E67" s="84"/>
      <c r="F67" s="90">
        <v>80000</v>
      </c>
      <c r="G67" s="90">
        <v>80000</v>
      </c>
      <c r="H67" s="90">
        <v>0</v>
      </c>
      <c r="I67" s="91">
        <f t="shared" si="12"/>
        <v>0</v>
      </c>
      <c r="J67" s="91">
        <f t="shared" si="13"/>
        <v>80000</v>
      </c>
      <c r="K67" s="91">
        <f t="shared" si="14"/>
        <v>0</v>
      </c>
      <c r="L67" s="91">
        <f t="shared" si="15"/>
        <v>0</v>
      </c>
      <c r="M67" s="91">
        <f t="shared" si="9"/>
        <v>120000</v>
      </c>
      <c r="N67" s="92">
        <v>120000</v>
      </c>
      <c r="O67" s="90">
        <f t="shared" si="10"/>
        <v>120000</v>
      </c>
      <c r="P67" s="91">
        <f t="shared" si="16"/>
        <v>0</v>
      </c>
    </row>
    <row r="68" spans="1:16" x14ac:dyDescent="0.3">
      <c r="A68" s="19">
        <f t="shared" si="11"/>
        <v>0</v>
      </c>
      <c r="B68" s="19" t="str">
        <f t="shared" si="11"/>
        <v>Class 45</v>
      </c>
      <c r="C68" s="89">
        <v>0.45</v>
      </c>
      <c r="D68" s="19">
        <f t="shared" si="8"/>
        <v>0</v>
      </c>
      <c r="E68" s="84"/>
      <c r="F68" s="90"/>
      <c r="G68" s="90"/>
      <c r="H68" s="90">
        <v>0</v>
      </c>
      <c r="I68" s="91">
        <f t="shared" si="12"/>
        <v>0</v>
      </c>
      <c r="J68" s="91">
        <f t="shared" si="13"/>
        <v>0</v>
      </c>
      <c r="K68" s="91">
        <f t="shared" si="14"/>
        <v>0</v>
      </c>
      <c r="L68" s="91">
        <f t="shared" si="15"/>
        <v>0</v>
      </c>
      <c r="M68" s="91">
        <f t="shared" si="9"/>
        <v>0</v>
      </c>
      <c r="N68" s="92">
        <v>0</v>
      </c>
      <c r="O68" s="90">
        <f t="shared" si="10"/>
        <v>0</v>
      </c>
      <c r="P68" s="91">
        <f t="shared" si="16"/>
        <v>0</v>
      </c>
    </row>
    <row r="69" spans="1:16" x14ac:dyDescent="0.3">
      <c r="A69" s="19">
        <f t="shared" si="11"/>
        <v>0</v>
      </c>
      <c r="B69" s="19" t="str">
        <f t="shared" si="11"/>
        <v>Class 47</v>
      </c>
      <c r="C69" s="89">
        <v>0.08</v>
      </c>
      <c r="D69" s="19">
        <f t="shared" si="8"/>
        <v>5431250.8799999999</v>
      </c>
      <c r="E69" s="84"/>
      <c r="F69" s="90">
        <v>5657553</v>
      </c>
      <c r="G69" s="90">
        <v>5183369.4970903955</v>
      </c>
      <c r="H69" s="90">
        <v>0</v>
      </c>
      <c r="I69" s="91">
        <f t="shared" si="12"/>
        <v>0</v>
      </c>
      <c r="J69" s="91">
        <f t="shared" si="13"/>
        <v>5183369.4970903955</v>
      </c>
      <c r="K69" s="91">
        <f t="shared" si="14"/>
        <v>2591684.7485451978</v>
      </c>
      <c r="L69" s="91">
        <f t="shared" si="15"/>
        <v>237091.75145480223</v>
      </c>
      <c r="M69" s="91">
        <f t="shared" si="9"/>
        <v>13443396.877090394</v>
      </c>
      <c r="N69" s="92">
        <v>1075471.7501672315</v>
      </c>
      <c r="O69" s="90">
        <f t="shared" si="10"/>
        <v>1075471.7501672315</v>
      </c>
      <c r="P69" s="91">
        <f t="shared" si="16"/>
        <v>10013332.129832767</v>
      </c>
    </row>
    <row r="70" spans="1:16" x14ac:dyDescent="0.3">
      <c r="A70" s="19">
        <f t="shared" si="11"/>
        <v>0</v>
      </c>
      <c r="B70" s="19" t="str">
        <f t="shared" si="11"/>
        <v>Class 50</v>
      </c>
      <c r="C70" s="89">
        <v>0.55000000000000004</v>
      </c>
      <c r="D70" s="19">
        <f t="shared" si="8"/>
        <v>71050</v>
      </c>
      <c r="E70" s="84"/>
      <c r="F70" s="90">
        <v>98000</v>
      </c>
      <c r="G70" s="90">
        <v>98000</v>
      </c>
      <c r="H70" s="90">
        <v>0</v>
      </c>
      <c r="I70" s="91">
        <f t="shared" si="12"/>
        <v>0</v>
      </c>
      <c r="J70" s="91">
        <f t="shared" si="13"/>
        <v>98000</v>
      </c>
      <c r="K70" s="91">
        <f t="shared" si="14"/>
        <v>49000</v>
      </c>
      <c r="L70" s="91">
        <f t="shared" si="15"/>
        <v>0</v>
      </c>
      <c r="M70" s="91">
        <f t="shared" si="9"/>
        <v>218050</v>
      </c>
      <c r="N70" s="92">
        <v>119927.50000000001</v>
      </c>
      <c r="O70" s="90">
        <f t="shared" si="10"/>
        <v>119927.50000000001</v>
      </c>
      <c r="P70" s="91">
        <f t="shared" si="16"/>
        <v>49122.499999999985</v>
      </c>
    </row>
    <row r="71" spans="1:16" x14ac:dyDescent="0.3">
      <c r="A71" s="19">
        <f t="shared" si="11"/>
        <v>0</v>
      </c>
      <c r="B71" s="19" t="str">
        <f t="shared" si="11"/>
        <v>Class 95</v>
      </c>
      <c r="C71" s="89">
        <v>0</v>
      </c>
      <c r="D71" s="19">
        <f t="shared" si="8"/>
        <v>0</v>
      </c>
      <c r="E71" s="84"/>
      <c r="F71" s="90"/>
      <c r="G71" s="90"/>
      <c r="H71" s="90"/>
      <c r="I71" s="91">
        <f t="shared" si="12"/>
        <v>0</v>
      </c>
      <c r="J71" s="91">
        <f t="shared" si="13"/>
        <v>0</v>
      </c>
      <c r="K71" s="91">
        <f t="shared" si="14"/>
        <v>0</v>
      </c>
      <c r="L71" s="91">
        <f t="shared" si="15"/>
        <v>0</v>
      </c>
      <c r="M71" s="91">
        <f t="shared" si="9"/>
        <v>0</v>
      </c>
      <c r="N71" s="92">
        <v>0</v>
      </c>
      <c r="O71" s="90">
        <f t="shared" si="10"/>
        <v>0</v>
      </c>
      <c r="P71" s="91">
        <f t="shared" si="16"/>
        <v>0</v>
      </c>
    </row>
    <row r="72" spans="1:16" x14ac:dyDescent="0.3">
      <c r="A72" s="19">
        <f t="shared" si="11"/>
        <v>0</v>
      </c>
      <c r="B72" s="19" t="str">
        <f t="shared" si="11"/>
        <v>Class 14.1</v>
      </c>
      <c r="C72" s="89">
        <v>0.05</v>
      </c>
      <c r="D72" s="19">
        <f t="shared" si="8"/>
        <v>0</v>
      </c>
      <c r="E72" s="84"/>
      <c r="F72" s="90">
        <v>0</v>
      </c>
      <c r="G72" s="90"/>
      <c r="H72" s="90">
        <v>0</v>
      </c>
      <c r="I72" s="91">
        <f t="shared" si="12"/>
        <v>0</v>
      </c>
      <c r="J72" s="91">
        <f t="shared" si="13"/>
        <v>0</v>
      </c>
      <c r="K72" s="91">
        <f t="shared" si="14"/>
        <v>0</v>
      </c>
      <c r="L72" s="91">
        <f t="shared" si="15"/>
        <v>0</v>
      </c>
      <c r="M72" s="91" t="str">
        <f t="shared" si="9"/>
        <v>Calculate Manually</v>
      </c>
      <c r="N72" s="92" t="s">
        <v>58</v>
      </c>
      <c r="O72" s="90">
        <f>D72*0.05</f>
        <v>0</v>
      </c>
      <c r="P72" s="91">
        <f t="shared" si="16"/>
        <v>0</v>
      </c>
    </row>
    <row r="73" spans="1:16" x14ac:dyDescent="0.3">
      <c r="A73" s="19">
        <f t="shared" si="11"/>
        <v>0</v>
      </c>
      <c r="B73" s="19">
        <f t="shared" si="11"/>
        <v>0</v>
      </c>
      <c r="C73" s="89">
        <v>0</v>
      </c>
      <c r="D73" s="19">
        <f t="shared" si="8"/>
        <v>0</v>
      </c>
      <c r="E73" s="84"/>
      <c r="F73" s="90"/>
      <c r="G73" s="90"/>
      <c r="H73" s="90"/>
      <c r="I73" s="91">
        <f t="shared" si="12"/>
        <v>0</v>
      </c>
      <c r="J73" s="91">
        <f t="shared" si="13"/>
        <v>0</v>
      </c>
      <c r="K73" s="91">
        <f t="shared" si="14"/>
        <v>0</v>
      </c>
      <c r="L73" s="91">
        <f t="shared" si="15"/>
        <v>0</v>
      </c>
      <c r="M73" s="91">
        <f t="shared" si="9"/>
        <v>0</v>
      </c>
      <c r="N73" s="92">
        <v>0</v>
      </c>
      <c r="O73" s="90"/>
      <c r="P73" s="91">
        <f t="shared" si="16"/>
        <v>0</v>
      </c>
    </row>
    <row r="74" spans="1:16" x14ac:dyDescent="0.3">
      <c r="A74" s="19">
        <f t="shared" si="11"/>
        <v>0</v>
      </c>
      <c r="B74" s="19">
        <f t="shared" si="11"/>
        <v>0</v>
      </c>
      <c r="C74" s="89">
        <v>0</v>
      </c>
      <c r="D74" s="19">
        <f t="shared" si="8"/>
        <v>0</v>
      </c>
      <c r="E74" s="84"/>
      <c r="F74" s="90"/>
      <c r="G74" s="90"/>
      <c r="H74" s="90"/>
      <c r="I74" s="91">
        <f t="shared" si="12"/>
        <v>0</v>
      </c>
      <c r="J74" s="91">
        <f t="shared" si="13"/>
        <v>0</v>
      </c>
      <c r="K74" s="91">
        <f t="shared" si="14"/>
        <v>0</v>
      </c>
      <c r="L74" s="91">
        <f t="shared" si="15"/>
        <v>0</v>
      </c>
      <c r="M74" s="91">
        <f t="shared" si="9"/>
        <v>0</v>
      </c>
      <c r="N74" s="92">
        <v>0</v>
      </c>
      <c r="O74" s="90"/>
      <c r="P74" s="91">
        <f t="shared" si="16"/>
        <v>0</v>
      </c>
    </row>
    <row r="75" spans="1:16" x14ac:dyDescent="0.3">
      <c r="A75" s="19">
        <f t="shared" si="11"/>
        <v>0</v>
      </c>
      <c r="B75" s="19">
        <f t="shared" si="11"/>
        <v>0</v>
      </c>
      <c r="C75" s="89">
        <v>0</v>
      </c>
      <c r="D75" s="19">
        <f t="shared" si="8"/>
        <v>0</v>
      </c>
      <c r="E75" s="84"/>
      <c r="F75" s="90"/>
      <c r="G75" s="90"/>
      <c r="H75" s="90"/>
      <c r="I75" s="91">
        <f t="shared" si="12"/>
        <v>0</v>
      </c>
      <c r="J75" s="91">
        <f t="shared" si="13"/>
        <v>0</v>
      </c>
      <c r="K75" s="91">
        <f t="shared" si="14"/>
        <v>0</v>
      </c>
      <c r="L75" s="91">
        <f t="shared" si="15"/>
        <v>0</v>
      </c>
      <c r="M75" s="91">
        <f t="shared" si="9"/>
        <v>0</v>
      </c>
      <c r="N75" s="92">
        <v>0</v>
      </c>
      <c r="O75" s="90"/>
      <c r="P75" s="91">
        <f t="shared" si="16"/>
        <v>0</v>
      </c>
    </row>
    <row r="76" spans="1:16" x14ac:dyDescent="0.3">
      <c r="A76" s="19">
        <f t="shared" si="11"/>
        <v>0</v>
      </c>
      <c r="B76" s="19">
        <f t="shared" si="11"/>
        <v>0</v>
      </c>
      <c r="C76" s="89">
        <v>0</v>
      </c>
      <c r="D76" s="19">
        <f t="shared" si="8"/>
        <v>0</v>
      </c>
      <c r="E76" s="84"/>
      <c r="F76" s="90"/>
      <c r="G76" s="90"/>
      <c r="H76" s="90"/>
      <c r="I76" s="91">
        <f t="shared" si="12"/>
        <v>0</v>
      </c>
      <c r="J76" s="91">
        <f t="shared" si="13"/>
        <v>0</v>
      </c>
      <c r="K76" s="91">
        <f t="shared" si="14"/>
        <v>0</v>
      </c>
      <c r="L76" s="91">
        <f t="shared" si="15"/>
        <v>0</v>
      </c>
      <c r="M76" s="91">
        <f t="shared" si="9"/>
        <v>0</v>
      </c>
      <c r="N76" s="92">
        <v>0</v>
      </c>
      <c r="O76" s="90"/>
      <c r="P76" s="91">
        <f t="shared" si="16"/>
        <v>0</v>
      </c>
    </row>
    <row r="77" spans="1:16" x14ac:dyDescent="0.3">
      <c r="A77" s="19">
        <f t="shared" si="11"/>
        <v>0</v>
      </c>
      <c r="B77" s="19">
        <f t="shared" si="11"/>
        <v>0</v>
      </c>
      <c r="C77" s="89">
        <v>0</v>
      </c>
      <c r="D77" s="19">
        <f t="shared" si="8"/>
        <v>0</v>
      </c>
      <c r="E77" s="84"/>
      <c r="F77" s="90"/>
      <c r="G77" s="90"/>
      <c r="H77" s="90"/>
      <c r="I77" s="91">
        <f t="shared" si="12"/>
        <v>0</v>
      </c>
      <c r="J77" s="91">
        <f t="shared" si="13"/>
        <v>0</v>
      </c>
      <c r="K77" s="91">
        <f t="shared" si="14"/>
        <v>0</v>
      </c>
      <c r="L77" s="91">
        <f t="shared" si="15"/>
        <v>0</v>
      </c>
      <c r="M77" s="91">
        <f t="shared" si="9"/>
        <v>0</v>
      </c>
      <c r="N77" s="92">
        <v>0</v>
      </c>
      <c r="O77" s="90"/>
      <c r="P77" s="91">
        <f t="shared" si="16"/>
        <v>0</v>
      </c>
    </row>
    <row r="78" spans="1:16" x14ac:dyDescent="0.3">
      <c r="A78" s="19">
        <f t="shared" si="11"/>
        <v>0</v>
      </c>
      <c r="B78" s="19">
        <f t="shared" si="11"/>
        <v>0</v>
      </c>
      <c r="C78" s="89">
        <v>0</v>
      </c>
      <c r="D78" s="19">
        <f t="shared" si="8"/>
        <v>0</v>
      </c>
      <c r="E78" s="84"/>
      <c r="F78" s="90"/>
      <c r="G78" s="90"/>
      <c r="H78" s="90"/>
      <c r="I78" s="91">
        <f t="shared" si="12"/>
        <v>0</v>
      </c>
      <c r="J78" s="91">
        <f t="shared" si="13"/>
        <v>0</v>
      </c>
      <c r="K78" s="91">
        <f t="shared" si="14"/>
        <v>0</v>
      </c>
      <c r="L78" s="91">
        <f t="shared" si="15"/>
        <v>0</v>
      </c>
      <c r="M78" s="91">
        <f t="shared" si="9"/>
        <v>0</v>
      </c>
      <c r="N78" s="92">
        <v>0</v>
      </c>
      <c r="O78" s="90"/>
      <c r="P78" s="91">
        <f t="shared" si="16"/>
        <v>0</v>
      </c>
    </row>
    <row r="79" spans="1:16" x14ac:dyDescent="0.3">
      <c r="A79" s="19">
        <f t="shared" si="11"/>
        <v>0</v>
      </c>
      <c r="B79" s="19">
        <f t="shared" si="11"/>
        <v>0</v>
      </c>
      <c r="C79" s="89">
        <v>0</v>
      </c>
      <c r="D79" s="19">
        <f t="shared" si="8"/>
        <v>0</v>
      </c>
      <c r="E79" s="84"/>
      <c r="F79" s="90"/>
      <c r="G79" s="90"/>
      <c r="H79" s="90"/>
      <c r="I79" s="91">
        <f t="shared" si="12"/>
        <v>0</v>
      </c>
      <c r="J79" s="91">
        <f t="shared" si="13"/>
        <v>0</v>
      </c>
      <c r="K79" s="91">
        <f t="shared" si="14"/>
        <v>0</v>
      </c>
      <c r="L79" s="91">
        <f t="shared" si="15"/>
        <v>0</v>
      </c>
      <c r="M79" s="91">
        <f t="shared" si="9"/>
        <v>0</v>
      </c>
      <c r="N79" s="92">
        <v>0</v>
      </c>
      <c r="O79" s="90"/>
      <c r="P79" s="91">
        <f t="shared" si="16"/>
        <v>0</v>
      </c>
    </row>
    <row r="80" spans="1:16" x14ac:dyDescent="0.3">
      <c r="A80" s="19">
        <f t="shared" ref="A80:B82" si="17">A49</f>
        <v>0</v>
      </c>
      <c r="B80" s="19">
        <f t="shared" si="17"/>
        <v>0</v>
      </c>
      <c r="C80" s="89">
        <v>0</v>
      </c>
      <c r="D80" s="19">
        <f t="shared" si="8"/>
        <v>0</v>
      </c>
      <c r="E80" s="84"/>
      <c r="F80" s="90"/>
      <c r="G80" s="90"/>
      <c r="H80" s="90"/>
      <c r="I80" s="91">
        <f t="shared" si="12"/>
        <v>0</v>
      </c>
      <c r="J80" s="91">
        <f t="shared" si="13"/>
        <v>0</v>
      </c>
      <c r="K80" s="91">
        <f t="shared" si="14"/>
        <v>0</v>
      </c>
      <c r="L80" s="91">
        <f t="shared" si="15"/>
        <v>0</v>
      </c>
      <c r="M80" s="91">
        <f t="shared" si="9"/>
        <v>0</v>
      </c>
      <c r="N80" s="92">
        <v>0</v>
      </c>
      <c r="O80" s="90"/>
      <c r="P80" s="91">
        <f t="shared" si="16"/>
        <v>0</v>
      </c>
    </row>
    <row r="81" spans="1:16" x14ac:dyDescent="0.3">
      <c r="A81" s="19">
        <f t="shared" si="17"/>
        <v>0</v>
      </c>
      <c r="B81" s="19">
        <f t="shared" si="17"/>
        <v>0</v>
      </c>
      <c r="C81" s="89">
        <v>0</v>
      </c>
      <c r="D81" s="19">
        <f t="shared" si="8"/>
        <v>0</v>
      </c>
      <c r="E81" s="84"/>
      <c r="F81" s="90"/>
      <c r="G81" s="90"/>
      <c r="H81" s="90"/>
      <c r="I81" s="91">
        <f t="shared" si="12"/>
        <v>0</v>
      </c>
      <c r="J81" s="91">
        <f t="shared" si="13"/>
        <v>0</v>
      </c>
      <c r="K81" s="91">
        <f t="shared" si="14"/>
        <v>0</v>
      </c>
      <c r="L81" s="91">
        <f t="shared" si="15"/>
        <v>0</v>
      </c>
      <c r="M81" s="91">
        <f t="shared" si="9"/>
        <v>0</v>
      </c>
      <c r="N81" s="92">
        <v>0</v>
      </c>
      <c r="O81" s="90"/>
      <c r="P81" s="91">
        <f t="shared" si="16"/>
        <v>0</v>
      </c>
    </row>
    <row r="82" spans="1:16" x14ac:dyDescent="0.3">
      <c r="A82" s="19">
        <f t="shared" si="17"/>
        <v>0</v>
      </c>
      <c r="B82" s="19">
        <f t="shared" si="17"/>
        <v>0</v>
      </c>
      <c r="C82" s="89">
        <v>0</v>
      </c>
      <c r="D82" s="19">
        <f t="shared" si="8"/>
        <v>0</v>
      </c>
      <c r="E82" s="84"/>
      <c r="F82" s="90"/>
      <c r="G82" s="90"/>
      <c r="H82" s="90"/>
      <c r="I82" s="91">
        <f t="shared" si="12"/>
        <v>0</v>
      </c>
      <c r="J82" s="91">
        <f t="shared" si="13"/>
        <v>0</v>
      </c>
      <c r="K82" s="91">
        <f t="shared" si="14"/>
        <v>0</v>
      </c>
      <c r="L82" s="91">
        <f t="shared" si="15"/>
        <v>0</v>
      </c>
      <c r="M82" s="91">
        <f t="shared" si="9"/>
        <v>0</v>
      </c>
      <c r="N82" s="92">
        <v>0</v>
      </c>
      <c r="O82" s="90"/>
      <c r="P82" s="91">
        <f t="shared" si="16"/>
        <v>0</v>
      </c>
    </row>
    <row r="83" spans="1:16" x14ac:dyDescent="0.3">
      <c r="A83" s="98"/>
      <c r="B83" s="98"/>
      <c r="C83" s="98"/>
      <c r="D83" s="85"/>
      <c r="E83" s="84"/>
      <c r="F83" s="84"/>
      <c r="G83" s="84"/>
      <c r="H83" s="84"/>
      <c r="I83" s="85"/>
      <c r="J83" s="85"/>
      <c r="K83" s="85"/>
      <c r="L83" s="85"/>
      <c r="M83" s="85"/>
      <c r="N83" s="86"/>
      <c r="O83" s="84"/>
      <c r="P83" s="85"/>
    </row>
    <row r="84" spans="1:16" ht="15" thickBot="1" x14ac:dyDescent="0.35">
      <c r="A84" s="93"/>
      <c r="B84" s="93"/>
      <c r="C84" s="94" t="s">
        <v>51</v>
      </c>
      <c r="D84" s="95">
        <f>SUM(D62:D83)</f>
        <v>6880912.8799999999</v>
      </c>
      <c r="E84" s="84"/>
      <c r="F84" s="96">
        <f>SUM(F62:F83)</f>
        <v>7358733</v>
      </c>
      <c r="G84" s="96">
        <f>SUM(G62:G83)</f>
        <v>6884549.4970903955</v>
      </c>
      <c r="H84" s="96">
        <f>SUM(H62:H83)</f>
        <v>0</v>
      </c>
      <c r="I84" s="95">
        <f>SUM(I62:I83)</f>
        <v>0</v>
      </c>
      <c r="J84" s="95">
        <f>SUM(J62:J83)</f>
        <v>6884549.4970903955</v>
      </c>
      <c r="K84" s="95">
        <f t="shared" ref="K84:L84" si="18">SUM(K62:K83)</f>
        <v>3402274.7485451978</v>
      </c>
      <c r="L84" s="95">
        <f t="shared" si="18"/>
        <v>237091.75145480223</v>
      </c>
      <c r="M84" s="95">
        <f>SUM(M62:M83)</f>
        <v>17404828.877090394</v>
      </c>
      <c r="N84" s="95">
        <f>SUM(N62:N83)</f>
        <v>2191650.6501672314</v>
      </c>
      <c r="O84" s="96">
        <f>SUM(O62:O83)</f>
        <v>2191650.6501672314</v>
      </c>
      <c r="P84" s="95">
        <f>SUM(P62:P83)</f>
        <v>12047995.229832767</v>
      </c>
    </row>
    <row r="85" spans="1:16" ht="15" thickTop="1" x14ac:dyDescent="0.3"/>
    <row r="86" spans="1:16" ht="15" thickBot="1" x14ac:dyDescent="0.35"/>
    <row r="87" spans="1:16" ht="15" thickBot="1" x14ac:dyDescent="0.35">
      <c r="A87" s="67" t="s">
        <v>26</v>
      </c>
      <c r="B87" s="68"/>
      <c r="C87" s="69" t="s">
        <v>54</v>
      </c>
      <c r="D87" s="62"/>
      <c r="E87" s="63"/>
      <c r="F87" s="64"/>
      <c r="G87" s="64"/>
      <c r="H87" s="64"/>
      <c r="I87" s="64"/>
      <c r="J87" s="64"/>
      <c r="K87" s="64"/>
      <c r="L87" s="64"/>
      <c r="M87" s="64"/>
      <c r="N87" s="65"/>
      <c r="O87" s="64"/>
      <c r="P87" s="64"/>
    </row>
    <row r="88" spans="1:16" ht="15" thickBot="1" x14ac:dyDescent="0.35">
      <c r="A88" s="60"/>
      <c r="B88" s="61"/>
      <c r="C88" s="61"/>
      <c r="D88" s="62"/>
      <c r="E88" s="63"/>
      <c r="F88" s="64"/>
      <c r="G88" s="64"/>
      <c r="H88" s="64"/>
      <c r="I88" s="64"/>
      <c r="J88" s="64"/>
      <c r="K88" s="64"/>
      <c r="L88" s="64"/>
      <c r="M88" s="64"/>
      <c r="N88" s="65"/>
      <c r="O88" s="64"/>
      <c r="P88" s="64"/>
    </row>
    <row r="89" spans="1:16" ht="15" thickBot="1" x14ac:dyDescent="0.35">
      <c r="A89" s="67" t="s">
        <v>28</v>
      </c>
      <c r="B89" s="68"/>
      <c r="C89" s="70" t="s">
        <v>29</v>
      </c>
      <c r="D89" s="71" t="s">
        <v>53</v>
      </c>
      <c r="E89" s="63"/>
      <c r="F89" s="64"/>
      <c r="G89" s="64"/>
      <c r="H89" s="64"/>
      <c r="I89" s="64"/>
      <c r="J89" s="64"/>
      <c r="K89" s="64"/>
      <c r="L89" s="64"/>
      <c r="M89" s="64"/>
      <c r="N89" s="65"/>
      <c r="O89" s="64"/>
      <c r="P89" s="64"/>
    </row>
    <row r="90" spans="1:16" ht="15" thickBot="1" x14ac:dyDescent="0.35">
      <c r="A90" s="72" t="s">
        <v>31</v>
      </c>
      <c r="B90" s="73"/>
      <c r="C90" s="74">
        <v>1.5</v>
      </c>
      <c r="D90" s="62"/>
      <c r="E90" s="63"/>
      <c r="F90" s="64"/>
      <c r="G90" s="64"/>
      <c r="H90" s="64"/>
      <c r="I90" s="64"/>
      <c r="J90" s="64"/>
      <c r="K90" s="64"/>
      <c r="L90" s="64"/>
      <c r="M90" s="64"/>
      <c r="N90" s="65"/>
      <c r="O90" s="64"/>
      <c r="P90" s="64"/>
    </row>
    <row r="91" spans="1:16" x14ac:dyDescent="0.3">
      <c r="A91" s="60"/>
      <c r="B91" s="61"/>
      <c r="C91" s="61"/>
      <c r="D91" s="62"/>
      <c r="E91" s="63"/>
      <c r="F91" s="64"/>
      <c r="G91" s="64"/>
      <c r="H91" s="64"/>
      <c r="I91" s="64"/>
      <c r="J91" s="75"/>
      <c r="K91" s="76"/>
      <c r="L91" s="64"/>
      <c r="M91" s="64"/>
      <c r="N91" s="65"/>
      <c r="O91" s="64"/>
      <c r="P91" s="64"/>
    </row>
    <row r="92" spans="1:16" ht="66.599999999999994" thickBot="1" x14ac:dyDescent="0.35">
      <c r="A92" s="77" t="s">
        <v>32</v>
      </c>
      <c r="B92" s="77" t="s">
        <v>33</v>
      </c>
      <c r="C92" s="77" t="s">
        <v>34</v>
      </c>
      <c r="D92" s="77" t="s">
        <v>35</v>
      </c>
      <c r="E92" s="78"/>
      <c r="F92" s="78" t="s">
        <v>36</v>
      </c>
      <c r="G92" s="78" t="s">
        <v>37</v>
      </c>
      <c r="H92" s="78" t="s">
        <v>38</v>
      </c>
      <c r="I92" s="79" t="s">
        <v>39</v>
      </c>
      <c r="J92" s="79" t="s">
        <v>40</v>
      </c>
      <c r="K92" s="79" t="s">
        <v>41</v>
      </c>
      <c r="L92" s="79" t="s">
        <v>42</v>
      </c>
      <c r="M92" s="79" t="s">
        <v>43</v>
      </c>
      <c r="N92" s="79" t="s">
        <v>44</v>
      </c>
      <c r="O92" s="78" t="s">
        <v>45</v>
      </c>
      <c r="P92" s="79" t="s">
        <v>46</v>
      </c>
    </row>
    <row r="93" spans="1:16" x14ac:dyDescent="0.3">
      <c r="A93" s="82"/>
      <c r="B93" s="82"/>
      <c r="C93" s="82"/>
      <c r="D93" s="83"/>
      <c r="E93" s="84"/>
      <c r="F93" s="84"/>
      <c r="G93" s="84"/>
      <c r="H93" s="84"/>
      <c r="I93" s="85"/>
      <c r="J93" s="85"/>
      <c r="K93" s="85"/>
      <c r="L93" s="85"/>
      <c r="M93" s="85"/>
      <c r="N93" s="86"/>
      <c r="O93" s="84"/>
      <c r="P93" s="85"/>
    </row>
    <row r="94" spans="1:16" x14ac:dyDescent="0.3">
      <c r="A94" s="19">
        <f>A63</f>
        <v>0</v>
      </c>
      <c r="B94" s="19" t="str">
        <f>B63</f>
        <v>Class 1</v>
      </c>
      <c r="C94" s="89">
        <v>0.04</v>
      </c>
      <c r="D94" s="19">
        <f t="shared" ref="D94:D113" si="19">P63</f>
        <v>0</v>
      </c>
      <c r="E94" s="84"/>
      <c r="F94" s="90"/>
      <c r="G94" s="90"/>
      <c r="H94" s="90">
        <v>0</v>
      </c>
      <c r="I94" s="91">
        <f>IF($C$89="No",0,IF((-H94+G94-F94)&lt;0,0,(-H94+G94-F94)))</f>
        <v>0</v>
      </c>
      <c r="J94" s="91">
        <f>IF($C$89="No",0,IF((G94-I94)&lt;0,0,(G94-I94)))</f>
        <v>0</v>
      </c>
      <c r="K94" s="91">
        <f>IF(B94="Class 12",0,(IF($C$89="No",0,IF(((J94*$C$90)-J94)&lt;0,0,((J94*$C$90)-J94)))))</f>
        <v>0</v>
      </c>
      <c r="L94" s="91">
        <f>IF(((F94-G94+H94)*50%)&lt;0,0,(F94-G94+H94)*50%)</f>
        <v>0</v>
      </c>
      <c r="M94" s="91">
        <f t="shared" ref="M94:M113" si="20">IF(OR(B94="Class 13",B94="Class 14.1"),"Calculate Manually",IF(B94="Class 12",MIN((D94+F94+H94),(D94+F94+H94+K94-L94)),(D94+F94+H94+K94-L94)))</f>
        <v>0</v>
      </c>
      <c r="N94" s="92">
        <v>0</v>
      </c>
      <c r="O94" s="90">
        <f t="shared" ref="O94:O102" si="21">N94</f>
        <v>0</v>
      </c>
      <c r="P94" s="91">
        <f>IF((D94+F94+H94-O94)&lt;0,0,(D94+F94+H94-O94))</f>
        <v>0</v>
      </c>
    </row>
    <row r="95" spans="1:16" x14ac:dyDescent="0.3">
      <c r="A95" s="19">
        <f t="shared" ref="A95:B110" si="22">A64</f>
        <v>0</v>
      </c>
      <c r="B95" s="19" t="str">
        <f t="shared" si="22"/>
        <v>Class 1b</v>
      </c>
      <c r="C95" s="89">
        <v>0.06</v>
      </c>
      <c r="D95" s="19">
        <f t="shared" si="19"/>
        <v>0</v>
      </c>
      <c r="E95" s="84"/>
      <c r="F95" s="90"/>
      <c r="G95" s="90"/>
      <c r="H95" s="90">
        <v>0</v>
      </c>
      <c r="I95" s="91">
        <f t="shared" ref="I95:I113" si="23">IF($C$89="No",0,IF((-H95+G95-F95)&lt;0,0,(-H95+G95-F95)))</f>
        <v>0</v>
      </c>
      <c r="J95" s="91">
        <f t="shared" ref="J95:J113" si="24">IF($C$89="No",0,IF((G95-I95)&lt;0,0,(G95-I95)))</f>
        <v>0</v>
      </c>
      <c r="K95" s="91">
        <f t="shared" ref="K95:K113" si="25">IF(B95="Class 12",0,(IF($C$89="No",0,IF(((J95*$C$90)-J95)&lt;0,0,((J95*$C$90)-J95)))))</f>
        <v>0</v>
      </c>
      <c r="L95" s="91">
        <f t="shared" ref="L95:L113" si="26">IF(((F95-G95+H95)*50%)&lt;0,0,(F95-G95+H95)*50%)</f>
        <v>0</v>
      </c>
      <c r="M95" s="91">
        <f t="shared" si="20"/>
        <v>0</v>
      </c>
      <c r="N95" s="92">
        <v>0</v>
      </c>
      <c r="O95" s="90">
        <f t="shared" si="21"/>
        <v>0</v>
      </c>
      <c r="P95" s="91">
        <f t="shared" ref="P95:P113" si="27">IF((D95+F95+H95-O95)&lt;0,0,(D95+F95+H95-O95))</f>
        <v>0</v>
      </c>
    </row>
    <row r="96" spans="1:16" x14ac:dyDescent="0.3">
      <c r="A96" s="19">
        <f t="shared" si="22"/>
        <v>0</v>
      </c>
      <c r="B96" s="19" t="str">
        <f t="shared" si="22"/>
        <v>Class 8</v>
      </c>
      <c r="C96" s="89">
        <v>0.2</v>
      </c>
      <c r="D96" s="19">
        <f t="shared" si="19"/>
        <v>1247015.6000000001</v>
      </c>
      <c r="E96" s="84"/>
      <c r="F96" s="90">
        <v>878180</v>
      </c>
      <c r="G96" s="90">
        <v>878180</v>
      </c>
      <c r="H96" s="90">
        <v>0</v>
      </c>
      <c r="I96" s="91">
        <f t="shared" si="23"/>
        <v>0</v>
      </c>
      <c r="J96" s="91">
        <f t="shared" si="24"/>
        <v>878180</v>
      </c>
      <c r="K96" s="91">
        <f t="shared" si="25"/>
        <v>439090</v>
      </c>
      <c r="L96" s="91">
        <f t="shared" si="26"/>
        <v>0</v>
      </c>
      <c r="M96" s="91">
        <f t="shared" si="20"/>
        <v>2564285.6</v>
      </c>
      <c r="N96" s="92">
        <v>512857.12000000005</v>
      </c>
      <c r="O96" s="90">
        <f t="shared" si="21"/>
        <v>512857.12000000005</v>
      </c>
      <c r="P96" s="91">
        <f t="shared" si="27"/>
        <v>1612338.48</v>
      </c>
    </row>
    <row r="97" spans="1:16" x14ac:dyDescent="0.3">
      <c r="A97" s="19">
        <f t="shared" si="22"/>
        <v>0</v>
      </c>
      <c r="B97" s="19" t="str">
        <f t="shared" si="22"/>
        <v>Class 10</v>
      </c>
      <c r="C97" s="89">
        <v>0.3</v>
      </c>
      <c r="D97" s="19">
        <f t="shared" si="19"/>
        <v>738525</v>
      </c>
      <c r="E97" s="84"/>
      <c r="F97" s="90">
        <v>645000</v>
      </c>
      <c r="G97" s="90">
        <v>645000</v>
      </c>
      <c r="H97" s="90">
        <v>0</v>
      </c>
      <c r="I97" s="91">
        <f t="shared" si="23"/>
        <v>0</v>
      </c>
      <c r="J97" s="91">
        <f t="shared" si="24"/>
        <v>645000</v>
      </c>
      <c r="K97" s="91">
        <f t="shared" si="25"/>
        <v>322500</v>
      </c>
      <c r="L97" s="91">
        <f t="shared" si="26"/>
        <v>0</v>
      </c>
      <c r="M97" s="91">
        <f t="shared" si="20"/>
        <v>1706025</v>
      </c>
      <c r="N97" s="92">
        <v>511807.5</v>
      </c>
      <c r="O97" s="90">
        <f t="shared" si="21"/>
        <v>511807.5</v>
      </c>
      <c r="P97" s="91">
        <f t="shared" si="27"/>
        <v>871717.5</v>
      </c>
    </row>
    <row r="98" spans="1:16" x14ac:dyDescent="0.3">
      <c r="A98" s="19">
        <f t="shared" si="22"/>
        <v>0</v>
      </c>
      <c r="B98" s="19" t="str">
        <f t="shared" si="22"/>
        <v>Class 12</v>
      </c>
      <c r="C98" s="89">
        <v>1</v>
      </c>
      <c r="D98" s="19">
        <f t="shared" si="19"/>
        <v>0</v>
      </c>
      <c r="E98" s="84"/>
      <c r="F98" s="90">
        <v>80000</v>
      </c>
      <c r="G98" s="90">
        <v>80000</v>
      </c>
      <c r="H98" s="90">
        <v>0</v>
      </c>
      <c r="I98" s="91">
        <f t="shared" si="23"/>
        <v>0</v>
      </c>
      <c r="J98" s="91">
        <f t="shared" si="24"/>
        <v>80000</v>
      </c>
      <c r="K98" s="91">
        <f t="shared" si="25"/>
        <v>0</v>
      </c>
      <c r="L98" s="91">
        <f t="shared" si="26"/>
        <v>0</v>
      </c>
      <c r="M98" s="91">
        <f t="shared" si="20"/>
        <v>80000</v>
      </c>
      <c r="N98" s="92">
        <v>80000</v>
      </c>
      <c r="O98" s="90">
        <f t="shared" si="21"/>
        <v>80000</v>
      </c>
      <c r="P98" s="91">
        <f t="shared" si="27"/>
        <v>0</v>
      </c>
    </row>
    <row r="99" spans="1:16" x14ac:dyDescent="0.3">
      <c r="A99" s="19">
        <f t="shared" si="22"/>
        <v>0</v>
      </c>
      <c r="B99" s="19" t="str">
        <f t="shared" si="22"/>
        <v>Class 45</v>
      </c>
      <c r="C99" s="89">
        <v>0.45</v>
      </c>
      <c r="D99" s="19">
        <f t="shared" si="19"/>
        <v>0</v>
      </c>
      <c r="E99" s="84"/>
      <c r="F99" s="90"/>
      <c r="G99" s="90"/>
      <c r="H99" s="90">
        <v>0</v>
      </c>
      <c r="I99" s="91">
        <f t="shared" si="23"/>
        <v>0</v>
      </c>
      <c r="J99" s="91">
        <f t="shared" si="24"/>
        <v>0</v>
      </c>
      <c r="K99" s="91">
        <f t="shared" si="25"/>
        <v>0</v>
      </c>
      <c r="L99" s="91">
        <f t="shared" si="26"/>
        <v>0</v>
      </c>
      <c r="M99" s="91">
        <f t="shared" si="20"/>
        <v>0</v>
      </c>
      <c r="N99" s="92">
        <v>0</v>
      </c>
      <c r="O99" s="90">
        <f t="shared" si="21"/>
        <v>0</v>
      </c>
      <c r="P99" s="91">
        <f t="shared" si="27"/>
        <v>0</v>
      </c>
    </row>
    <row r="100" spans="1:16" x14ac:dyDescent="0.3">
      <c r="A100" s="19">
        <f t="shared" si="22"/>
        <v>0</v>
      </c>
      <c r="B100" s="19" t="str">
        <f t="shared" si="22"/>
        <v>Class 47</v>
      </c>
      <c r="C100" s="89">
        <v>0.08</v>
      </c>
      <c r="D100" s="19">
        <f t="shared" si="19"/>
        <v>10013332.129832767</v>
      </c>
      <c r="E100" s="84"/>
      <c r="F100" s="90">
        <v>5657553</v>
      </c>
      <c r="G100" s="90">
        <f>ROUND((6602308/6733204)*F100,0)</f>
        <v>5547568</v>
      </c>
      <c r="H100" s="90">
        <v>0</v>
      </c>
      <c r="I100" s="91">
        <f t="shared" si="23"/>
        <v>0</v>
      </c>
      <c r="J100" s="91">
        <f t="shared" si="24"/>
        <v>5547568</v>
      </c>
      <c r="K100" s="91">
        <f t="shared" si="25"/>
        <v>2773784</v>
      </c>
      <c r="L100" s="91">
        <f t="shared" si="26"/>
        <v>54992.5</v>
      </c>
      <c r="M100" s="91">
        <f t="shared" si="20"/>
        <v>18389676.629832767</v>
      </c>
      <c r="N100" s="92">
        <v>1471174.1303866215</v>
      </c>
      <c r="O100" s="90">
        <f t="shared" si="21"/>
        <v>1471174.1303866215</v>
      </c>
      <c r="P100" s="91">
        <f t="shared" si="27"/>
        <v>14199710.999446146</v>
      </c>
    </row>
    <row r="101" spans="1:16" x14ac:dyDescent="0.3">
      <c r="A101" s="19">
        <f t="shared" si="22"/>
        <v>0</v>
      </c>
      <c r="B101" s="19" t="str">
        <f t="shared" si="22"/>
        <v>Class 50</v>
      </c>
      <c r="C101" s="89">
        <v>0.55000000000000004</v>
      </c>
      <c r="D101" s="19">
        <f t="shared" si="19"/>
        <v>49122.499999999985</v>
      </c>
      <c r="E101" s="84"/>
      <c r="F101" s="90">
        <v>98000</v>
      </c>
      <c r="G101" s="90">
        <v>98000</v>
      </c>
      <c r="H101" s="90">
        <v>0</v>
      </c>
      <c r="I101" s="91">
        <f t="shared" si="23"/>
        <v>0</v>
      </c>
      <c r="J101" s="91">
        <f t="shared" si="24"/>
        <v>98000</v>
      </c>
      <c r="K101" s="91">
        <f t="shared" si="25"/>
        <v>49000</v>
      </c>
      <c r="L101" s="91">
        <f t="shared" si="26"/>
        <v>0</v>
      </c>
      <c r="M101" s="91">
        <f t="shared" si="20"/>
        <v>196122.5</v>
      </c>
      <c r="N101" s="92">
        <v>107867.37500000001</v>
      </c>
      <c r="O101" s="90">
        <f t="shared" si="21"/>
        <v>107867.37500000001</v>
      </c>
      <c r="P101" s="91">
        <f t="shared" si="27"/>
        <v>39255.124999999985</v>
      </c>
    </row>
    <row r="102" spans="1:16" x14ac:dyDescent="0.3">
      <c r="A102" s="19">
        <f t="shared" si="22"/>
        <v>0</v>
      </c>
      <c r="B102" s="19" t="str">
        <f t="shared" si="22"/>
        <v>Class 95</v>
      </c>
      <c r="C102" s="89">
        <v>0</v>
      </c>
      <c r="D102" s="19">
        <f t="shared" si="19"/>
        <v>0</v>
      </c>
      <c r="E102" s="84"/>
      <c r="F102" s="90"/>
      <c r="G102" s="90"/>
      <c r="H102" s="90"/>
      <c r="I102" s="91">
        <f t="shared" si="23"/>
        <v>0</v>
      </c>
      <c r="J102" s="91">
        <f t="shared" si="24"/>
        <v>0</v>
      </c>
      <c r="K102" s="91">
        <f t="shared" si="25"/>
        <v>0</v>
      </c>
      <c r="L102" s="91">
        <f t="shared" si="26"/>
        <v>0</v>
      </c>
      <c r="M102" s="91">
        <f t="shared" si="20"/>
        <v>0</v>
      </c>
      <c r="N102" s="92">
        <v>0</v>
      </c>
      <c r="O102" s="90">
        <f t="shared" si="21"/>
        <v>0</v>
      </c>
      <c r="P102" s="91">
        <f t="shared" si="27"/>
        <v>0</v>
      </c>
    </row>
    <row r="103" spans="1:16" x14ac:dyDescent="0.3">
      <c r="A103" s="19">
        <f t="shared" si="22"/>
        <v>0</v>
      </c>
      <c r="B103" s="19" t="str">
        <f t="shared" si="22"/>
        <v>Class 14.1</v>
      </c>
      <c r="C103" s="89">
        <v>0.05</v>
      </c>
      <c r="D103" s="19">
        <f t="shared" si="19"/>
        <v>0</v>
      </c>
      <c r="E103" s="84"/>
      <c r="F103" s="90"/>
      <c r="G103" s="90"/>
      <c r="H103" s="90">
        <v>0</v>
      </c>
      <c r="I103" s="91">
        <f t="shared" si="23"/>
        <v>0</v>
      </c>
      <c r="J103" s="91">
        <f t="shared" si="24"/>
        <v>0</v>
      </c>
      <c r="K103" s="91">
        <f t="shared" si="25"/>
        <v>0</v>
      </c>
      <c r="L103" s="91">
        <f t="shared" si="26"/>
        <v>0</v>
      </c>
      <c r="M103" s="91" t="str">
        <f t="shared" si="20"/>
        <v>Calculate Manually</v>
      </c>
      <c r="N103" s="92" t="s">
        <v>58</v>
      </c>
      <c r="O103" s="90">
        <f>D103*0.05</f>
        <v>0</v>
      </c>
      <c r="P103" s="91">
        <f t="shared" si="27"/>
        <v>0</v>
      </c>
    </row>
    <row r="104" spans="1:16" x14ac:dyDescent="0.3">
      <c r="A104" s="19">
        <f t="shared" si="22"/>
        <v>0</v>
      </c>
      <c r="B104" s="19">
        <f t="shared" si="22"/>
        <v>0</v>
      </c>
      <c r="C104" s="89">
        <v>0</v>
      </c>
      <c r="D104" s="19">
        <f t="shared" si="19"/>
        <v>0</v>
      </c>
      <c r="E104" s="84"/>
      <c r="F104" s="90"/>
      <c r="G104" s="90"/>
      <c r="H104" s="90"/>
      <c r="I104" s="91">
        <f t="shared" si="23"/>
        <v>0</v>
      </c>
      <c r="J104" s="91">
        <f t="shared" si="24"/>
        <v>0</v>
      </c>
      <c r="K104" s="91">
        <f t="shared" si="25"/>
        <v>0</v>
      </c>
      <c r="L104" s="91">
        <f t="shared" si="26"/>
        <v>0</v>
      </c>
      <c r="M104" s="91">
        <f t="shared" si="20"/>
        <v>0</v>
      </c>
      <c r="N104" s="92">
        <v>0</v>
      </c>
      <c r="O104" s="90"/>
      <c r="P104" s="91">
        <f t="shared" si="27"/>
        <v>0</v>
      </c>
    </row>
    <row r="105" spans="1:16" x14ac:dyDescent="0.3">
      <c r="A105" s="19">
        <f t="shared" si="22"/>
        <v>0</v>
      </c>
      <c r="B105" s="19">
        <f t="shared" si="22"/>
        <v>0</v>
      </c>
      <c r="C105" s="89">
        <v>0</v>
      </c>
      <c r="D105" s="19">
        <f t="shared" si="19"/>
        <v>0</v>
      </c>
      <c r="E105" s="84"/>
      <c r="F105" s="90"/>
      <c r="G105" s="90"/>
      <c r="H105" s="90"/>
      <c r="I105" s="91">
        <f t="shared" si="23"/>
        <v>0</v>
      </c>
      <c r="J105" s="91">
        <f t="shared" si="24"/>
        <v>0</v>
      </c>
      <c r="K105" s="91">
        <f t="shared" si="25"/>
        <v>0</v>
      </c>
      <c r="L105" s="91">
        <f t="shared" si="26"/>
        <v>0</v>
      </c>
      <c r="M105" s="91">
        <f t="shared" si="20"/>
        <v>0</v>
      </c>
      <c r="N105" s="92">
        <v>0</v>
      </c>
      <c r="O105" s="90"/>
      <c r="P105" s="91">
        <f t="shared" si="27"/>
        <v>0</v>
      </c>
    </row>
    <row r="106" spans="1:16" x14ac:dyDescent="0.3">
      <c r="A106" s="19">
        <f t="shared" si="22"/>
        <v>0</v>
      </c>
      <c r="B106" s="19">
        <f t="shared" si="22"/>
        <v>0</v>
      </c>
      <c r="C106" s="89">
        <v>0</v>
      </c>
      <c r="D106" s="19">
        <f t="shared" si="19"/>
        <v>0</v>
      </c>
      <c r="E106" s="84"/>
      <c r="F106" s="90"/>
      <c r="G106" s="90"/>
      <c r="H106" s="90"/>
      <c r="I106" s="91">
        <f t="shared" si="23"/>
        <v>0</v>
      </c>
      <c r="J106" s="91">
        <f t="shared" si="24"/>
        <v>0</v>
      </c>
      <c r="K106" s="91">
        <f t="shared" si="25"/>
        <v>0</v>
      </c>
      <c r="L106" s="91">
        <f t="shared" si="26"/>
        <v>0</v>
      </c>
      <c r="M106" s="91">
        <f t="shared" si="20"/>
        <v>0</v>
      </c>
      <c r="N106" s="92">
        <v>0</v>
      </c>
      <c r="O106" s="90"/>
      <c r="P106" s="91">
        <f t="shared" si="27"/>
        <v>0</v>
      </c>
    </row>
    <row r="107" spans="1:16" x14ac:dyDescent="0.3">
      <c r="A107" s="19">
        <f t="shared" si="22"/>
        <v>0</v>
      </c>
      <c r="B107" s="19">
        <f t="shared" si="22"/>
        <v>0</v>
      </c>
      <c r="C107" s="89">
        <v>0</v>
      </c>
      <c r="D107" s="19">
        <f t="shared" si="19"/>
        <v>0</v>
      </c>
      <c r="E107" s="84"/>
      <c r="F107" s="90"/>
      <c r="G107" s="90"/>
      <c r="H107" s="90"/>
      <c r="I107" s="91">
        <f t="shared" si="23"/>
        <v>0</v>
      </c>
      <c r="J107" s="91">
        <f t="shared" si="24"/>
        <v>0</v>
      </c>
      <c r="K107" s="91">
        <f t="shared" si="25"/>
        <v>0</v>
      </c>
      <c r="L107" s="91">
        <f t="shared" si="26"/>
        <v>0</v>
      </c>
      <c r="M107" s="91">
        <f t="shared" si="20"/>
        <v>0</v>
      </c>
      <c r="N107" s="92">
        <v>0</v>
      </c>
      <c r="O107" s="90"/>
      <c r="P107" s="91">
        <f t="shared" si="27"/>
        <v>0</v>
      </c>
    </row>
    <row r="108" spans="1:16" x14ac:dyDescent="0.3">
      <c r="A108" s="19">
        <f t="shared" si="22"/>
        <v>0</v>
      </c>
      <c r="B108" s="19">
        <f t="shared" si="22"/>
        <v>0</v>
      </c>
      <c r="C108" s="89">
        <v>0</v>
      </c>
      <c r="D108" s="19">
        <f t="shared" si="19"/>
        <v>0</v>
      </c>
      <c r="E108" s="84"/>
      <c r="F108" s="90"/>
      <c r="G108" s="90"/>
      <c r="H108" s="90"/>
      <c r="I108" s="91">
        <f t="shared" si="23"/>
        <v>0</v>
      </c>
      <c r="J108" s="91">
        <f t="shared" si="24"/>
        <v>0</v>
      </c>
      <c r="K108" s="91">
        <f t="shared" si="25"/>
        <v>0</v>
      </c>
      <c r="L108" s="91">
        <f t="shared" si="26"/>
        <v>0</v>
      </c>
      <c r="M108" s="91">
        <f t="shared" si="20"/>
        <v>0</v>
      </c>
      <c r="N108" s="92">
        <v>0</v>
      </c>
      <c r="O108" s="90"/>
      <c r="P108" s="91">
        <f t="shared" si="27"/>
        <v>0</v>
      </c>
    </row>
    <row r="109" spans="1:16" x14ac:dyDescent="0.3">
      <c r="A109" s="19">
        <f t="shared" si="22"/>
        <v>0</v>
      </c>
      <c r="B109" s="19">
        <f t="shared" si="22"/>
        <v>0</v>
      </c>
      <c r="C109" s="89">
        <v>0</v>
      </c>
      <c r="D109" s="19">
        <f t="shared" si="19"/>
        <v>0</v>
      </c>
      <c r="E109" s="84"/>
      <c r="F109" s="90"/>
      <c r="G109" s="90"/>
      <c r="H109" s="90"/>
      <c r="I109" s="91">
        <f t="shared" si="23"/>
        <v>0</v>
      </c>
      <c r="J109" s="91">
        <f t="shared" si="24"/>
        <v>0</v>
      </c>
      <c r="K109" s="91">
        <f t="shared" si="25"/>
        <v>0</v>
      </c>
      <c r="L109" s="91">
        <f t="shared" si="26"/>
        <v>0</v>
      </c>
      <c r="M109" s="91">
        <f t="shared" si="20"/>
        <v>0</v>
      </c>
      <c r="N109" s="92">
        <v>0</v>
      </c>
      <c r="O109" s="90"/>
      <c r="P109" s="91">
        <f t="shared" si="27"/>
        <v>0</v>
      </c>
    </row>
    <row r="110" spans="1:16" x14ac:dyDescent="0.3">
      <c r="A110" s="19">
        <f t="shared" si="22"/>
        <v>0</v>
      </c>
      <c r="B110" s="19">
        <f t="shared" si="22"/>
        <v>0</v>
      </c>
      <c r="C110" s="89">
        <v>0</v>
      </c>
      <c r="D110" s="19">
        <f t="shared" si="19"/>
        <v>0</v>
      </c>
      <c r="E110" s="84"/>
      <c r="F110" s="90"/>
      <c r="G110" s="90"/>
      <c r="H110" s="90"/>
      <c r="I110" s="91">
        <f t="shared" si="23"/>
        <v>0</v>
      </c>
      <c r="J110" s="91">
        <f t="shared" si="24"/>
        <v>0</v>
      </c>
      <c r="K110" s="91">
        <f t="shared" si="25"/>
        <v>0</v>
      </c>
      <c r="L110" s="91">
        <f t="shared" si="26"/>
        <v>0</v>
      </c>
      <c r="M110" s="91">
        <f t="shared" si="20"/>
        <v>0</v>
      </c>
      <c r="N110" s="92">
        <v>0</v>
      </c>
      <c r="O110" s="90"/>
      <c r="P110" s="91">
        <f t="shared" si="27"/>
        <v>0</v>
      </c>
    </row>
    <row r="111" spans="1:16" x14ac:dyDescent="0.3">
      <c r="A111" s="19">
        <f t="shared" ref="A111:B113" si="28">A80</f>
        <v>0</v>
      </c>
      <c r="B111" s="19">
        <f t="shared" si="28"/>
        <v>0</v>
      </c>
      <c r="C111" s="89">
        <v>0</v>
      </c>
      <c r="D111" s="19">
        <f t="shared" si="19"/>
        <v>0</v>
      </c>
      <c r="E111" s="84"/>
      <c r="F111" s="90"/>
      <c r="G111" s="90"/>
      <c r="H111" s="90"/>
      <c r="I111" s="91">
        <f t="shared" si="23"/>
        <v>0</v>
      </c>
      <c r="J111" s="91">
        <f t="shared" si="24"/>
        <v>0</v>
      </c>
      <c r="K111" s="91">
        <f t="shared" si="25"/>
        <v>0</v>
      </c>
      <c r="L111" s="91">
        <f t="shared" si="26"/>
        <v>0</v>
      </c>
      <c r="M111" s="91">
        <f t="shared" si="20"/>
        <v>0</v>
      </c>
      <c r="N111" s="92">
        <v>0</v>
      </c>
      <c r="O111" s="90"/>
      <c r="P111" s="91">
        <f t="shared" si="27"/>
        <v>0</v>
      </c>
    </row>
    <row r="112" spans="1:16" x14ac:dyDescent="0.3">
      <c r="A112" s="19">
        <f t="shared" si="28"/>
        <v>0</v>
      </c>
      <c r="B112" s="19">
        <f t="shared" si="28"/>
        <v>0</v>
      </c>
      <c r="C112" s="89">
        <v>0</v>
      </c>
      <c r="D112" s="19">
        <f t="shared" si="19"/>
        <v>0</v>
      </c>
      <c r="E112" s="84"/>
      <c r="F112" s="90"/>
      <c r="G112" s="90"/>
      <c r="H112" s="90"/>
      <c r="I112" s="91">
        <f t="shared" si="23"/>
        <v>0</v>
      </c>
      <c r="J112" s="91">
        <f t="shared" si="24"/>
        <v>0</v>
      </c>
      <c r="K112" s="91">
        <f t="shared" si="25"/>
        <v>0</v>
      </c>
      <c r="L112" s="91">
        <f t="shared" si="26"/>
        <v>0</v>
      </c>
      <c r="M112" s="91">
        <f t="shared" si="20"/>
        <v>0</v>
      </c>
      <c r="N112" s="92">
        <v>0</v>
      </c>
      <c r="O112" s="90"/>
      <c r="P112" s="91">
        <f t="shared" si="27"/>
        <v>0</v>
      </c>
    </row>
    <row r="113" spans="1:16" x14ac:dyDescent="0.3">
      <c r="A113" s="19">
        <f t="shared" si="28"/>
        <v>0</v>
      </c>
      <c r="B113" s="19">
        <f t="shared" si="28"/>
        <v>0</v>
      </c>
      <c r="C113" s="89">
        <v>0</v>
      </c>
      <c r="D113" s="19">
        <f t="shared" si="19"/>
        <v>0</v>
      </c>
      <c r="E113" s="84"/>
      <c r="F113" s="90"/>
      <c r="G113" s="90"/>
      <c r="H113" s="90"/>
      <c r="I113" s="91">
        <f t="shared" si="23"/>
        <v>0</v>
      </c>
      <c r="J113" s="91">
        <f t="shared" si="24"/>
        <v>0</v>
      </c>
      <c r="K113" s="91">
        <f t="shared" si="25"/>
        <v>0</v>
      </c>
      <c r="L113" s="91">
        <f t="shared" si="26"/>
        <v>0</v>
      </c>
      <c r="M113" s="91">
        <f t="shared" si="20"/>
        <v>0</v>
      </c>
      <c r="N113" s="92">
        <v>0</v>
      </c>
      <c r="O113" s="90"/>
      <c r="P113" s="91">
        <f t="shared" si="27"/>
        <v>0</v>
      </c>
    </row>
    <row r="114" spans="1:16" x14ac:dyDescent="0.3">
      <c r="A114" s="98"/>
      <c r="B114" s="98"/>
      <c r="C114" s="99"/>
      <c r="D114" s="85"/>
      <c r="E114" s="84"/>
      <c r="F114" s="84"/>
      <c r="G114" s="84"/>
      <c r="H114" s="84"/>
      <c r="I114" s="85"/>
      <c r="J114" s="85"/>
      <c r="K114" s="85"/>
      <c r="L114" s="85"/>
      <c r="M114" s="85"/>
      <c r="N114" s="86"/>
      <c r="O114" s="84"/>
      <c r="P114" s="85"/>
    </row>
    <row r="115" spans="1:16" ht="15" thickBot="1" x14ac:dyDescent="0.35">
      <c r="A115" s="93"/>
      <c r="B115" s="93"/>
      <c r="C115" s="94" t="s">
        <v>51</v>
      </c>
      <c r="D115" s="95">
        <f>SUM(D93:D114)</f>
        <v>12047995.229832767</v>
      </c>
      <c r="E115" s="84"/>
      <c r="F115" s="96">
        <f t="shared" ref="F115:P115" si="29">SUM(F93:F114)</f>
        <v>7358733</v>
      </c>
      <c r="G115" s="96">
        <f t="shared" si="29"/>
        <v>7248748</v>
      </c>
      <c r="H115" s="96">
        <f t="shared" si="29"/>
        <v>0</v>
      </c>
      <c r="I115" s="95">
        <f t="shared" si="29"/>
        <v>0</v>
      </c>
      <c r="J115" s="95">
        <f t="shared" si="29"/>
        <v>7248748</v>
      </c>
      <c r="K115" s="95">
        <f t="shared" si="29"/>
        <v>3584374</v>
      </c>
      <c r="L115" s="95">
        <f t="shared" si="29"/>
        <v>54992.5</v>
      </c>
      <c r="M115" s="95">
        <f t="shared" si="29"/>
        <v>22936109.729832768</v>
      </c>
      <c r="N115" s="95">
        <f t="shared" si="29"/>
        <v>2683706.1253866218</v>
      </c>
      <c r="O115" s="96">
        <f t="shared" si="29"/>
        <v>2683706.1253866218</v>
      </c>
      <c r="P115" s="95">
        <f t="shared" si="29"/>
        <v>16723022.104446147</v>
      </c>
    </row>
    <row r="116" spans="1:16" ht="15" thickTop="1" x14ac:dyDescent="0.3"/>
    <row r="117" spans="1:16" ht="15" thickBot="1" x14ac:dyDescent="0.35"/>
    <row r="118" spans="1:16" ht="15" thickBot="1" x14ac:dyDescent="0.35">
      <c r="A118" s="67" t="s">
        <v>26</v>
      </c>
      <c r="B118" s="68"/>
      <c r="C118" s="69" t="s">
        <v>55</v>
      </c>
      <c r="D118" s="71" t="s">
        <v>53</v>
      </c>
      <c r="E118" s="63"/>
      <c r="F118" s="64"/>
      <c r="G118" s="64"/>
      <c r="H118" s="64"/>
      <c r="I118" s="64"/>
      <c r="J118" s="64"/>
      <c r="K118" s="64"/>
      <c r="L118" s="64"/>
      <c r="M118" s="64"/>
      <c r="N118" s="65"/>
      <c r="O118" s="64"/>
      <c r="P118" s="64"/>
    </row>
    <row r="119" spans="1:16" ht="15" thickBot="1" x14ac:dyDescent="0.35">
      <c r="A119" s="60"/>
      <c r="B119" s="61"/>
      <c r="C119" s="61"/>
      <c r="D119" s="62"/>
      <c r="E119" s="63"/>
      <c r="F119" s="64"/>
      <c r="G119" s="64"/>
      <c r="H119" s="64"/>
      <c r="I119" s="64"/>
      <c r="J119" s="64"/>
      <c r="K119" s="64"/>
      <c r="L119" s="64"/>
      <c r="M119" s="64"/>
      <c r="N119" s="65"/>
      <c r="O119" s="64"/>
      <c r="P119" s="64"/>
    </row>
    <row r="120" spans="1:16" ht="15" thickBot="1" x14ac:dyDescent="0.35">
      <c r="A120" s="67" t="s">
        <v>28</v>
      </c>
      <c r="B120" s="68"/>
      <c r="C120" s="70" t="s">
        <v>29</v>
      </c>
      <c r="D120" s="62"/>
      <c r="E120" s="63"/>
      <c r="F120" s="64"/>
      <c r="G120" s="64"/>
      <c r="H120" s="64"/>
      <c r="I120" s="64"/>
      <c r="J120" s="64"/>
      <c r="K120" s="64"/>
      <c r="L120" s="64"/>
      <c r="M120" s="64"/>
      <c r="N120" s="65"/>
      <c r="O120" s="64"/>
      <c r="P120" s="64"/>
    </row>
    <row r="121" spans="1:16" ht="15" thickBot="1" x14ac:dyDescent="0.35">
      <c r="A121" s="72" t="s">
        <v>31</v>
      </c>
      <c r="B121" s="73"/>
      <c r="C121" s="74">
        <v>1.5</v>
      </c>
      <c r="D121" s="62"/>
      <c r="E121" s="63"/>
      <c r="F121" s="64"/>
      <c r="G121" s="64"/>
      <c r="H121" s="64"/>
      <c r="I121" s="64"/>
      <c r="J121" s="64"/>
      <c r="K121" s="64"/>
      <c r="L121" s="64"/>
      <c r="M121" s="64"/>
      <c r="N121" s="65"/>
      <c r="O121" s="64"/>
      <c r="P121" s="64"/>
    </row>
    <row r="122" spans="1:16" x14ac:dyDescent="0.3">
      <c r="A122" s="60"/>
      <c r="B122" s="61"/>
      <c r="C122" s="61"/>
      <c r="D122" s="62"/>
      <c r="E122" s="63"/>
      <c r="F122" s="64"/>
      <c r="G122" s="64"/>
      <c r="H122" s="64"/>
      <c r="I122" s="64"/>
      <c r="J122" s="75"/>
      <c r="K122" s="76"/>
      <c r="L122" s="64"/>
      <c r="M122" s="64"/>
      <c r="N122" s="65"/>
      <c r="O122" s="64"/>
      <c r="P122" s="64"/>
    </row>
    <row r="123" spans="1:16" ht="66.599999999999994" thickBot="1" x14ac:dyDescent="0.35">
      <c r="A123" s="77" t="s">
        <v>32</v>
      </c>
      <c r="B123" s="77" t="s">
        <v>33</v>
      </c>
      <c r="C123" s="77" t="s">
        <v>34</v>
      </c>
      <c r="D123" s="77" t="s">
        <v>35</v>
      </c>
      <c r="E123" s="78"/>
      <c r="F123" s="78" t="s">
        <v>36</v>
      </c>
      <c r="G123" s="78" t="s">
        <v>37</v>
      </c>
      <c r="H123" s="78" t="s">
        <v>38</v>
      </c>
      <c r="I123" s="79" t="s">
        <v>39</v>
      </c>
      <c r="J123" s="79" t="s">
        <v>40</v>
      </c>
      <c r="K123" s="79" t="s">
        <v>41</v>
      </c>
      <c r="L123" s="79" t="s">
        <v>42</v>
      </c>
      <c r="M123" s="79" t="s">
        <v>43</v>
      </c>
      <c r="N123" s="79" t="s">
        <v>44</v>
      </c>
      <c r="O123" s="78" t="s">
        <v>45</v>
      </c>
      <c r="P123" s="79" t="s">
        <v>46</v>
      </c>
    </row>
    <row r="124" spans="1:16" x14ac:dyDescent="0.3">
      <c r="A124" s="82"/>
      <c r="B124" s="82"/>
      <c r="C124" s="82"/>
      <c r="D124" s="83"/>
      <c r="E124" s="84"/>
      <c r="F124" s="84"/>
      <c r="G124" s="84"/>
      <c r="H124" s="84"/>
      <c r="I124" s="85"/>
      <c r="J124" s="85"/>
      <c r="K124" s="85"/>
      <c r="L124" s="85"/>
      <c r="M124" s="85"/>
      <c r="N124" s="86"/>
      <c r="O124" s="84"/>
      <c r="P124" s="85"/>
    </row>
    <row r="125" spans="1:16" x14ac:dyDescent="0.3">
      <c r="A125" s="19">
        <f>A94</f>
        <v>0</v>
      </c>
      <c r="B125" s="19" t="str">
        <f>B94</f>
        <v>Class 1</v>
      </c>
      <c r="C125" s="89">
        <v>0.04</v>
      </c>
      <c r="D125" s="19">
        <f t="shared" ref="D125:D144" si="30">P94</f>
        <v>0</v>
      </c>
      <c r="E125" s="84"/>
      <c r="F125" s="90"/>
      <c r="G125" s="90"/>
      <c r="H125" s="90">
        <v>0</v>
      </c>
      <c r="I125" s="91">
        <f>IF($C$120="No",0,IF((-H125+G125-F125)&lt;0,0,(-H125+G125-F125)))</f>
        <v>0</v>
      </c>
      <c r="J125" s="91">
        <f>IF($C$120="No",0,IF((G125-I125)&lt;0,0,(G125-I125)))</f>
        <v>0</v>
      </c>
      <c r="K125" s="91">
        <f>IF(B125="Class 12",0,(IF($C$120="No",0,IF(((J125*$C$121)-J125)&lt;0,0,((J125*$C$121)-J125)))))</f>
        <v>0</v>
      </c>
      <c r="L125" s="91">
        <f>IF(((F125-G125+H125)*50%)&lt;0,0,(F125-G125+H125)*50%)</f>
        <v>0</v>
      </c>
      <c r="M125" s="91">
        <f t="shared" ref="M125:M144" si="31">IF(OR(B125="Class 13",B125="Class 14.1"),"Calculate Manually",IF(B125="Class 12",MIN((D125+F125+H125),(D125+F125+H125+K125-L125)),(D125+F125+H125+K125-L125)))</f>
        <v>0</v>
      </c>
      <c r="N125" s="92">
        <v>0</v>
      </c>
      <c r="O125" s="90">
        <f t="shared" ref="O125:O133" si="32">N125</f>
        <v>0</v>
      </c>
      <c r="P125" s="91">
        <f>IF((D125+F125+H125-O125)&lt;0,0,(D125+F125+H125-O125))</f>
        <v>0</v>
      </c>
    </row>
    <row r="126" spans="1:16" x14ac:dyDescent="0.3">
      <c r="A126" s="19">
        <f t="shared" ref="A126:B141" si="33">A95</f>
        <v>0</v>
      </c>
      <c r="B126" s="19" t="str">
        <f t="shared" si="33"/>
        <v>Class 1b</v>
      </c>
      <c r="C126" s="89">
        <v>0.06</v>
      </c>
      <c r="D126" s="19">
        <f t="shared" si="30"/>
        <v>0</v>
      </c>
      <c r="E126" s="84"/>
      <c r="F126" s="90"/>
      <c r="G126" s="90"/>
      <c r="H126" s="90">
        <v>0</v>
      </c>
      <c r="I126" s="91">
        <f t="shared" ref="I126:I144" si="34">IF($C$120="No",0,IF((-H126+G126-F126)&lt;0,0,(-H126+G126-F126)))</f>
        <v>0</v>
      </c>
      <c r="J126" s="91">
        <f t="shared" ref="J126:J144" si="35">IF($C$120="No",0,IF((G126-I126)&lt;0,0,(G126-I126)))</f>
        <v>0</v>
      </c>
      <c r="K126" s="91">
        <f t="shared" ref="K126:K144" si="36">IF(B126="Class 12",0,(IF($C$120="No",0,IF(((J126*$C$121)-J126)&lt;0,0,((J126*$C$121)-J126)))))</f>
        <v>0</v>
      </c>
      <c r="L126" s="91">
        <f t="shared" ref="L126:L144" si="37">IF(((F126-G126+H126)*50%)&lt;0,0,(F126-G126+H126)*50%)</f>
        <v>0</v>
      </c>
      <c r="M126" s="91">
        <f t="shared" si="31"/>
        <v>0</v>
      </c>
      <c r="N126" s="92">
        <v>0</v>
      </c>
      <c r="O126" s="90">
        <f t="shared" si="32"/>
        <v>0</v>
      </c>
      <c r="P126" s="91">
        <f t="shared" ref="P126:P144" si="38">IF((D126+F126+H126-O126)&lt;0,0,(D126+F126+H126-O126))</f>
        <v>0</v>
      </c>
    </row>
    <row r="127" spans="1:16" x14ac:dyDescent="0.3">
      <c r="A127" s="19">
        <f t="shared" si="33"/>
        <v>0</v>
      </c>
      <c r="B127" s="19" t="str">
        <f t="shared" si="33"/>
        <v>Class 8</v>
      </c>
      <c r="C127" s="89">
        <v>0.2</v>
      </c>
      <c r="D127" s="19">
        <f t="shared" si="30"/>
        <v>1612338.48</v>
      </c>
      <c r="E127" s="84"/>
      <c r="F127" s="90">
        <v>878180</v>
      </c>
      <c r="G127" s="90">
        <v>878180</v>
      </c>
      <c r="H127" s="90">
        <v>0</v>
      </c>
      <c r="I127" s="91">
        <f t="shared" si="34"/>
        <v>0</v>
      </c>
      <c r="J127" s="91">
        <f t="shared" si="35"/>
        <v>878180</v>
      </c>
      <c r="K127" s="91">
        <f t="shared" si="36"/>
        <v>439090</v>
      </c>
      <c r="L127" s="91">
        <f t="shared" si="37"/>
        <v>0</v>
      </c>
      <c r="M127" s="91">
        <f t="shared" si="31"/>
        <v>2929608.48</v>
      </c>
      <c r="N127" s="92">
        <v>585921.696</v>
      </c>
      <c r="O127" s="90">
        <f t="shared" si="32"/>
        <v>585921.696</v>
      </c>
      <c r="P127" s="91">
        <f t="shared" si="38"/>
        <v>1904596.784</v>
      </c>
    </row>
    <row r="128" spans="1:16" x14ac:dyDescent="0.3">
      <c r="A128" s="19">
        <f t="shared" si="33"/>
        <v>0</v>
      </c>
      <c r="B128" s="19" t="str">
        <f t="shared" si="33"/>
        <v>Class 10</v>
      </c>
      <c r="C128" s="89">
        <v>0.3</v>
      </c>
      <c r="D128" s="19">
        <f t="shared" si="30"/>
        <v>871717.5</v>
      </c>
      <c r="E128" s="84"/>
      <c r="F128" s="90">
        <v>645000</v>
      </c>
      <c r="G128" s="90">
        <v>645000</v>
      </c>
      <c r="H128" s="90">
        <v>0</v>
      </c>
      <c r="I128" s="91">
        <f t="shared" si="34"/>
        <v>0</v>
      </c>
      <c r="J128" s="91">
        <f t="shared" si="35"/>
        <v>645000</v>
      </c>
      <c r="K128" s="91">
        <f t="shared" si="36"/>
        <v>322500</v>
      </c>
      <c r="L128" s="91">
        <f t="shared" si="37"/>
        <v>0</v>
      </c>
      <c r="M128" s="91">
        <f t="shared" si="31"/>
        <v>1839217.5</v>
      </c>
      <c r="N128" s="92">
        <v>551765.25</v>
      </c>
      <c r="O128" s="90">
        <f t="shared" si="32"/>
        <v>551765.25</v>
      </c>
      <c r="P128" s="91">
        <f t="shared" si="38"/>
        <v>964952.25</v>
      </c>
    </row>
    <row r="129" spans="1:16" x14ac:dyDescent="0.3">
      <c r="A129" s="19">
        <f t="shared" si="33"/>
        <v>0</v>
      </c>
      <c r="B129" s="19" t="str">
        <f t="shared" si="33"/>
        <v>Class 12</v>
      </c>
      <c r="C129" s="89">
        <v>1</v>
      </c>
      <c r="D129" s="19">
        <f t="shared" si="30"/>
        <v>0</v>
      </c>
      <c r="E129" s="84"/>
      <c r="F129" s="90">
        <v>80000</v>
      </c>
      <c r="G129" s="90">
        <v>80000</v>
      </c>
      <c r="H129" s="90">
        <v>0</v>
      </c>
      <c r="I129" s="91">
        <f t="shared" si="34"/>
        <v>0</v>
      </c>
      <c r="J129" s="91">
        <f t="shared" si="35"/>
        <v>80000</v>
      </c>
      <c r="K129" s="91">
        <f t="shared" si="36"/>
        <v>0</v>
      </c>
      <c r="L129" s="91">
        <f t="shared" si="37"/>
        <v>0</v>
      </c>
      <c r="M129" s="91">
        <f t="shared" si="31"/>
        <v>80000</v>
      </c>
      <c r="N129" s="92">
        <v>80000</v>
      </c>
      <c r="O129" s="90">
        <f t="shared" si="32"/>
        <v>80000</v>
      </c>
      <c r="P129" s="91">
        <f t="shared" si="38"/>
        <v>0</v>
      </c>
    </row>
    <row r="130" spans="1:16" x14ac:dyDescent="0.3">
      <c r="A130" s="19">
        <f t="shared" si="33"/>
        <v>0</v>
      </c>
      <c r="B130" s="19" t="str">
        <f t="shared" si="33"/>
        <v>Class 45</v>
      </c>
      <c r="C130" s="89">
        <v>0.45</v>
      </c>
      <c r="D130" s="19">
        <f t="shared" si="30"/>
        <v>0</v>
      </c>
      <c r="E130" s="84"/>
      <c r="F130" s="90"/>
      <c r="G130" s="90"/>
      <c r="H130" s="90">
        <v>0</v>
      </c>
      <c r="I130" s="91">
        <f t="shared" si="34"/>
        <v>0</v>
      </c>
      <c r="J130" s="91">
        <f t="shared" si="35"/>
        <v>0</v>
      </c>
      <c r="K130" s="91">
        <f t="shared" si="36"/>
        <v>0</v>
      </c>
      <c r="L130" s="91">
        <f t="shared" si="37"/>
        <v>0</v>
      </c>
      <c r="M130" s="91">
        <f t="shared" si="31"/>
        <v>0</v>
      </c>
      <c r="N130" s="92">
        <v>0</v>
      </c>
      <c r="O130" s="90">
        <f t="shared" si="32"/>
        <v>0</v>
      </c>
      <c r="P130" s="91">
        <f t="shared" si="38"/>
        <v>0</v>
      </c>
    </row>
    <row r="131" spans="1:16" x14ac:dyDescent="0.3">
      <c r="A131" s="19">
        <f t="shared" si="33"/>
        <v>0</v>
      </c>
      <c r="B131" s="19" t="str">
        <f t="shared" si="33"/>
        <v>Class 47</v>
      </c>
      <c r="C131" s="89">
        <v>0.08</v>
      </c>
      <c r="D131" s="19">
        <f t="shared" si="30"/>
        <v>14199710.999446146</v>
      </c>
      <c r="E131" s="84"/>
      <c r="F131" s="90">
        <v>5657553</v>
      </c>
      <c r="G131" s="90">
        <v>5657553</v>
      </c>
      <c r="H131" s="90">
        <v>0</v>
      </c>
      <c r="I131" s="91">
        <f t="shared" si="34"/>
        <v>0</v>
      </c>
      <c r="J131" s="91">
        <f t="shared" si="35"/>
        <v>5657553</v>
      </c>
      <c r="K131" s="91">
        <f t="shared" si="36"/>
        <v>2828776.5</v>
      </c>
      <c r="L131" s="91">
        <f t="shared" si="37"/>
        <v>0</v>
      </c>
      <c r="M131" s="91">
        <f t="shared" si="31"/>
        <v>22686040.499446146</v>
      </c>
      <c r="N131" s="92">
        <v>1814883.2399556916</v>
      </c>
      <c r="O131" s="90">
        <f t="shared" si="32"/>
        <v>1814883.2399556916</v>
      </c>
      <c r="P131" s="91">
        <f t="shared" si="38"/>
        <v>18042380.759490453</v>
      </c>
    </row>
    <row r="132" spans="1:16" x14ac:dyDescent="0.3">
      <c r="A132" s="19">
        <f t="shared" si="33"/>
        <v>0</v>
      </c>
      <c r="B132" s="19" t="str">
        <f t="shared" si="33"/>
        <v>Class 50</v>
      </c>
      <c r="C132" s="89">
        <v>0.55000000000000004</v>
      </c>
      <c r="D132" s="19">
        <f t="shared" si="30"/>
        <v>39255.124999999985</v>
      </c>
      <c r="E132" s="84"/>
      <c r="F132" s="90">
        <v>98000</v>
      </c>
      <c r="G132" s="90">
        <v>98000</v>
      </c>
      <c r="H132" s="90">
        <v>0</v>
      </c>
      <c r="I132" s="91">
        <f t="shared" si="34"/>
        <v>0</v>
      </c>
      <c r="J132" s="91">
        <f t="shared" si="35"/>
        <v>98000</v>
      </c>
      <c r="K132" s="91">
        <f t="shared" si="36"/>
        <v>49000</v>
      </c>
      <c r="L132" s="91">
        <f t="shared" si="37"/>
        <v>0</v>
      </c>
      <c r="M132" s="91">
        <f t="shared" si="31"/>
        <v>186255.125</v>
      </c>
      <c r="N132" s="92">
        <v>102440.31875000001</v>
      </c>
      <c r="O132" s="90">
        <f t="shared" si="32"/>
        <v>102440.31875000001</v>
      </c>
      <c r="P132" s="91">
        <f t="shared" si="38"/>
        <v>34814.806249999994</v>
      </c>
    </row>
    <row r="133" spans="1:16" x14ac:dyDescent="0.3">
      <c r="A133" s="19">
        <f t="shared" si="33"/>
        <v>0</v>
      </c>
      <c r="B133" s="19" t="str">
        <f t="shared" si="33"/>
        <v>Class 95</v>
      </c>
      <c r="C133" s="89">
        <v>0</v>
      </c>
      <c r="D133" s="19">
        <f t="shared" si="30"/>
        <v>0</v>
      </c>
      <c r="E133" s="84"/>
      <c r="F133" s="90"/>
      <c r="G133" s="90"/>
      <c r="H133" s="90"/>
      <c r="I133" s="91">
        <f t="shared" si="34"/>
        <v>0</v>
      </c>
      <c r="J133" s="91">
        <f t="shared" si="35"/>
        <v>0</v>
      </c>
      <c r="K133" s="91">
        <f t="shared" si="36"/>
        <v>0</v>
      </c>
      <c r="L133" s="91">
        <f t="shared" si="37"/>
        <v>0</v>
      </c>
      <c r="M133" s="91">
        <f t="shared" si="31"/>
        <v>0</v>
      </c>
      <c r="N133" s="92">
        <v>0</v>
      </c>
      <c r="O133" s="90">
        <f t="shared" si="32"/>
        <v>0</v>
      </c>
      <c r="P133" s="91">
        <f t="shared" si="38"/>
        <v>0</v>
      </c>
    </row>
    <row r="134" spans="1:16" x14ac:dyDescent="0.3">
      <c r="A134" s="19">
        <f t="shared" si="33"/>
        <v>0</v>
      </c>
      <c r="B134" s="19" t="str">
        <f t="shared" si="33"/>
        <v>Class 14.1</v>
      </c>
      <c r="C134" s="89">
        <v>0.05</v>
      </c>
      <c r="D134" s="19">
        <f t="shared" si="30"/>
        <v>0</v>
      </c>
      <c r="E134" s="84"/>
      <c r="F134" s="90"/>
      <c r="G134" s="90"/>
      <c r="H134" s="90">
        <v>0</v>
      </c>
      <c r="I134" s="91">
        <f t="shared" si="34"/>
        <v>0</v>
      </c>
      <c r="J134" s="91">
        <f t="shared" si="35"/>
        <v>0</v>
      </c>
      <c r="K134" s="91">
        <f t="shared" si="36"/>
        <v>0</v>
      </c>
      <c r="L134" s="91">
        <f t="shared" si="37"/>
        <v>0</v>
      </c>
      <c r="M134" s="91" t="str">
        <f t="shared" si="31"/>
        <v>Calculate Manually</v>
      </c>
      <c r="N134" s="92" t="s">
        <v>58</v>
      </c>
      <c r="O134" s="90">
        <f>D134*0.05</f>
        <v>0</v>
      </c>
      <c r="P134" s="91">
        <f t="shared" si="38"/>
        <v>0</v>
      </c>
    </row>
    <row r="135" spans="1:16" x14ac:dyDescent="0.3">
      <c r="A135" s="19">
        <f t="shared" si="33"/>
        <v>0</v>
      </c>
      <c r="B135" s="19">
        <f t="shared" si="33"/>
        <v>0</v>
      </c>
      <c r="C135" s="89">
        <v>0</v>
      </c>
      <c r="D135" s="19">
        <f t="shared" si="30"/>
        <v>0</v>
      </c>
      <c r="E135" s="84"/>
      <c r="F135" s="90"/>
      <c r="G135" s="90"/>
      <c r="H135" s="90"/>
      <c r="I135" s="91">
        <f t="shared" si="34"/>
        <v>0</v>
      </c>
      <c r="J135" s="91">
        <f t="shared" si="35"/>
        <v>0</v>
      </c>
      <c r="K135" s="91">
        <f t="shared" si="36"/>
        <v>0</v>
      </c>
      <c r="L135" s="91">
        <f t="shared" si="37"/>
        <v>0</v>
      </c>
      <c r="M135" s="91">
        <f t="shared" si="31"/>
        <v>0</v>
      </c>
      <c r="N135" s="92">
        <v>0</v>
      </c>
      <c r="O135" s="90"/>
      <c r="P135" s="91">
        <f t="shared" si="38"/>
        <v>0</v>
      </c>
    </row>
    <row r="136" spans="1:16" x14ac:dyDescent="0.3">
      <c r="A136" s="19">
        <f t="shared" si="33"/>
        <v>0</v>
      </c>
      <c r="B136" s="19">
        <f t="shared" si="33"/>
        <v>0</v>
      </c>
      <c r="C136" s="89">
        <v>0</v>
      </c>
      <c r="D136" s="19">
        <f t="shared" si="30"/>
        <v>0</v>
      </c>
      <c r="E136" s="84"/>
      <c r="F136" s="90"/>
      <c r="G136" s="90"/>
      <c r="H136" s="90"/>
      <c r="I136" s="91">
        <f t="shared" si="34"/>
        <v>0</v>
      </c>
      <c r="J136" s="91">
        <f t="shared" si="35"/>
        <v>0</v>
      </c>
      <c r="K136" s="91">
        <f t="shared" si="36"/>
        <v>0</v>
      </c>
      <c r="L136" s="91">
        <f t="shared" si="37"/>
        <v>0</v>
      </c>
      <c r="M136" s="91">
        <f t="shared" si="31"/>
        <v>0</v>
      </c>
      <c r="N136" s="92">
        <v>0</v>
      </c>
      <c r="O136" s="90"/>
      <c r="P136" s="91">
        <f t="shared" si="38"/>
        <v>0</v>
      </c>
    </row>
    <row r="137" spans="1:16" x14ac:dyDescent="0.3">
      <c r="A137" s="19">
        <f t="shared" si="33"/>
        <v>0</v>
      </c>
      <c r="B137" s="19">
        <f t="shared" si="33"/>
        <v>0</v>
      </c>
      <c r="C137" s="89">
        <v>0</v>
      </c>
      <c r="D137" s="19">
        <f t="shared" si="30"/>
        <v>0</v>
      </c>
      <c r="E137" s="84"/>
      <c r="F137" s="90"/>
      <c r="G137" s="90"/>
      <c r="H137" s="90"/>
      <c r="I137" s="91">
        <f t="shared" si="34"/>
        <v>0</v>
      </c>
      <c r="J137" s="91">
        <f t="shared" si="35"/>
        <v>0</v>
      </c>
      <c r="K137" s="91">
        <f t="shared" si="36"/>
        <v>0</v>
      </c>
      <c r="L137" s="91">
        <f t="shared" si="37"/>
        <v>0</v>
      </c>
      <c r="M137" s="91">
        <f t="shared" si="31"/>
        <v>0</v>
      </c>
      <c r="N137" s="92">
        <v>0</v>
      </c>
      <c r="O137" s="90"/>
      <c r="P137" s="91">
        <f t="shared" si="38"/>
        <v>0</v>
      </c>
    </row>
    <row r="138" spans="1:16" x14ac:dyDescent="0.3">
      <c r="A138" s="19">
        <f t="shared" si="33"/>
        <v>0</v>
      </c>
      <c r="B138" s="19">
        <f t="shared" si="33"/>
        <v>0</v>
      </c>
      <c r="C138" s="89">
        <v>0</v>
      </c>
      <c r="D138" s="19">
        <f t="shared" si="30"/>
        <v>0</v>
      </c>
      <c r="E138" s="84"/>
      <c r="F138" s="90"/>
      <c r="G138" s="90"/>
      <c r="H138" s="90"/>
      <c r="I138" s="91">
        <f t="shared" si="34"/>
        <v>0</v>
      </c>
      <c r="J138" s="91">
        <f t="shared" si="35"/>
        <v>0</v>
      </c>
      <c r="K138" s="91">
        <f t="shared" si="36"/>
        <v>0</v>
      </c>
      <c r="L138" s="91">
        <f t="shared" si="37"/>
        <v>0</v>
      </c>
      <c r="M138" s="91">
        <f t="shared" si="31"/>
        <v>0</v>
      </c>
      <c r="N138" s="92">
        <v>0</v>
      </c>
      <c r="O138" s="90"/>
      <c r="P138" s="91">
        <f t="shared" si="38"/>
        <v>0</v>
      </c>
    </row>
    <row r="139" spans="1:16" x14ac:dyDescent="0.3">
      <c r="A139" s="19">
        <f t="shared" si="33"/>
        <v>0</v>
      </c>
      <c r="B139" s="19">
        <f t="shared" si="33"/>
        <v>0</v>
      </c>
      <c r="C139" s="89">
        <v>0</v>
      </c>
      <c r="D139" s="19">
        <f t="shared" si="30"/>
        <v>0</v>
      </c>
      <c r="E139" s="84"/>
      <c r="F139" s="90"/>
      <c r="G139" s="90"/>
      <c r="H139" s="90"/>
      <c r="I139" s="91">
        <f t="shared" si="34"/>
        <v>0</v>
      </c>
      <c r="J139" s="91">
        <f t="shared" si="35"/>
        <v>0</v>
      </c>
      <c r="K139" s="91">
        <f t="shared" si="36"/>
        <v>0</v>
      </c>
      <c r="L139" s="91">
        <f t="shared" si="37"/>
        <v>0</v>
      </c>
      <c r="M139" s="91">
        <f t="shared" si="31"/>
        <v>0</v>
      </c>
      <c r="N139" s="92">
        <v>0</v>
      </c>
      <c r="O139" s="90"/>
      <c r="P139" s="91">
        <f t="shared" si="38"/>
        <v>0</v>
      </c>
    </row>
    <row r="140" spans="1:16" x14ac:dyDescent="0.3">
      <c r="A140" s="19">
        <f t="shared" si="33"/>
        <v>0</v>
      </c>
      <c r="B140" s="19">
        <f t="shared" si="33"/>
        <v>0</v>
      </c>
      <c r="C140" s="89">
        <v>0</v>
      </c>
      <c r="D140" s="19">
        <f t="shared" si="30"/>
        <v>0</v>
      </c>
      <c r="E140" s="84"/>
      <c r="F140" s="90"/>
      <c r="G140" s="90"/>
      <c r="H140" s="90"/>
      <c r="I140" s="91">
        <f t="shared" si="34"/>
        <v>0</v>
      </c>
      <c r="J140" s="91">
        <f t="shared" si="35"/>
        <v>0</v>
      </c>
      <c r="K140" s="91">
        <f t="shared" si="36"/>
        <v>0</v>
      </c>
      <c r="L140" s="91">
        <f t="shared" si="37"/>
        <v>0</v>
      </c>
      <c r="M140" s="91">
        <f t="shared" si="31"/>
        <v>0</v>
      </c>
      <c r="N140" s="92">
        <v>0</v>
      </c>
      <c r="O140" s="90"/>
      <c r="P140" s="91">
        <f t="shared" si="38"/>
        <v>0</v>
      </c>
    </row>
    <row r="141" spans="1:16" x14ac:dyDescent="0.3">
      <c r="A141" s="19">
        <f t="shared" si="33"/>
        <v>0</v>
      </c>
      <c r="B141" s="19">
        <f t="shared" si="33"/>
        <v>0</v>
      </c>
      <c r="C141" s="89">
        <v>0</v>
      </c>
      <c r="D141" s="19">
        <f t="shared" si="30"/>
        <v>0</v>
      </c>
      <c r="E141" s="84"/>
      <c r="F141" s="90"/>
      <c r="G141" s="90"/>
      <c r="H141" s="90"/>
      <c r="I141" s="91">
        <f t="shared" si="34"/>
        <v>0</v>
      </c>
      <c r="J141" s="91">
        <f t="shared" si="35"/>
        <v>0</v>
      </c>
      <c r="K141" s="91">
        <f t="shared" si="36"/>
        <v>0</v>
      </c>
      <c r="L141" s="91">
        <f t="shared" si="37"/>
        <v>0</v>
      </c>
      <c r="M141" s="91">
        <f t="shared" si="31"/>
        <v>0</v>
      </c>
      <c r="N141" s="92">
        <v>0</v>
      </c>
      <c r="O141" s="90"/>
      <c r="P141" s="91">
        <f t="shared" si="38"/>
        <v>0</v>
      </c>
    </row>
    <row r="142" spans="1:16" x14ac:dyDescent="0.3">
      <c r="A142" s="19">
        <f t="shared" ref="A142:B144" si="39">A111</f>
        <v>0</v>
      </c>
      <c r="B142" s="19">
        <f t="shared" si="39"/>
        <v>0</v>
      </c>
      <c r="C142" s="89">
        <v>0</v>
      </c>
      <c r="D142" s="19">
        <f t="shared" si="30"/>
        <v>0</v>
      </c>
      <c r="E142" s="84"/>
      <c r="F142" s="90"/>
      <c r="G142" s="90"/>
      <c r="H142" s="90"/>
      <c r="I142" s="91">
        <f t="shared" si="34"/>
        <v>0</v>
      </c>
      <c r="J142" s="91">
        <f t="shared" si="35"/>
        <v>0</v>
      </c>
      <c r="K142" s="91">
        <f t="shared" si="36"/>
        <v>0</v>
      </c>
      <c r="L142" s="91">
        <f t="shared" si="37"/>
        <v>0</v>
      </c>
      <c r="M142" s="91">
        <f t="shared" si="31"/>
        <v>0</v>
      </c>
      <c r="N142" s="92">
        <v>0</v>
      </c>
      <c r="O142" s="90"/>
      <c r="P142" s="91">
        <f t="shared" si="38"/>
        <v>0</v>
      </c>
    </row>
    <row r="143" spans="1:16" x14ac:dyDescent="0.3">
      <c r="A143" s="19">
        <f t="shared" si="39"/>
        <v>0</v>
      </c>
      <c r="B143" s="19">
        <f t="shared" si="39"/>
        <v>0</v>
      </c>
      <c r="C143" s="89">
        <v>0</v>
      </c>
      <c r="D143" s="19">
        <f t="shared" si="30"/>
        <v>0</v>
      </c>
      <c r="E143" s="84"/>
      <c r="F143" s="90"/>
      <c r="G143" s="90"/>
      <c r="H143" s="90"/>
      <c r="I143" s="91">
        <f t="shared" si="34"/>
        <v>0</v>
      </c>
      <c r="J143" s="91">
        <f t="shared" si="35"/>
        <v>0</v>
      </c>
      <c r="K143" s="91">
        <f t="shared" si="36"/>
        <v>0</v>
      </c>
      <c r="L143" s="91">
        <f t="shared" si="37"/>
        <v>0</v>
      </c>
      <c r="M143" s="91">
        <f t="shared" si="31"/>
        <v>0</v>
      </c>
      <c r="N143" s="92">
        <v>0</v>
      </c>
      <c r="O143" s="90"/>
      <c r="P143" s="91">
        <f t="shared" si="38"/>
        <v>0</v>
      </c>
    </row>
    <row r="144" spans="1:16" x14ac:dyDescent="0.3">
      <c r="A144" s="19">
        <f t="shared" si="39"/>
        <v>0</v>
      </c>
      <c r="B144" s="19">
        <f t="shared" si="39"/>
        <v>0</v>
      </c>
      <c r="C144" s="89">
        <v>0</v>
      </c>
      <c r="D144" s="19">
        <f t="shared" si="30"/>
        <v>0</v>
      </c>
      <c r="E144" s="84"/>
      <c r="F144" s="90"/>
      <c r="G144" s="90"/>
      <c r="H144" s="90"/>
      <c r="I144" s="91">
        <f t="shared" si="34"/>
        <v>0</v>
      </c>
      <c r="J144" s="91">
        <f t="shared" si="35"/>
        <v>0</v>
      </c>
      <c r="K144" s="91">
        <f t="shared" si="36"/>
        <v>0</v>
      </c>
      <c r="L144" s="91">
        <f t="shared" si="37"/>
        <v>0</v>
      </c>
      <c r="M144" s="91">
        <f t="shared" si="31"/>
        <v>0</v>
      </c>
      <c r="N144" s="92">
        <v>0</v>
      </c>
      <c r="O144" s="90"/>
      <c r="P144" s="91">
        <f t="shared" si="38"/>
        <v>0</v>
      </c>
    </row>
    <row r="145" spans="1:16" x14ac:dyDescent="0.3">
      <c r="A145" s="98"/>
      <c r="B145" s="98"/>
      <c r="C145" s="99"/>
      <c r="D145" s="85"/>
      <c r="E145" s="84"/>
      <c r="F145" s="84"/>
      <c r="G145" s="84"/>
      <c r="H145" s="84"/>
      <c r="I145" s="85"/>
      <c r="J145" s="85"/>
      <c r="K145" s="85"/>
      <c r="L145" s="85"/>
      <c r="M145" s="85"/>
      <c r="N145" s="86"/>
      <c r="O145" s="84"/>
      <c r="P145" s="85"/>
    </row>
    <row r="146" spans="1:16" ht="15" thickBot="1" x14ac:dyDescent="0.35">
      <c r="A146" s="93"/>
      <c r="B146" s="93"/>
      <c r="C146" s="94" t="s">
        <v>51</v>
      </c>
      <c r="D146" s="95">
        <f>SUM(D124:D145)</f>
        <v>16723022.104446147</v>
      </c>
      <c r="E146" s="84"/>
      <c r="F146" s="96">
        <f>SUM(F124:F145)</f>
        <v>7358733</v>
      </c>
      <c r="G146" s="96">
        <f>SUM(G124:G145)</f>
        <v>7358733</v>
      </c>
      <c r="H146" s="96">
        <f>SUM(H124:H145)</f>
        <v>0</v>
      </c>
      <c r="I146" s="95">
        <f>SUM(I124:I145)</f>
        <v>0</v>
      </c>
      <c r="J146" s="95">
        <f t="shared" ref="J146:L146" si="40">SUM(J124:J145)</f>
        <v>7358733</v>
      </c>
      <c r="K146" s="95">
        <f t="shared" si="40"/>
        <v>3639366.5</v>
      </c>
      <c r="L146" s="95">
        <f t="shared" si="40"/>
        <v>0</v>
      </c>
      <c r="M146" s="95">
        <f>SUM(M124:M145)</f>
        <v>27721121.604446147</v>
      </c>
      <c r="N146" s="95">
        <f>SUM(N124:N145)</f>
        <v>3135010.5047056917</v>
      </c>
      <c r="O146" s="96">
        <f>SUM(O124:O145)</f>
        <v>3135010.5047056917</v>
      </c>
      <c r="P146" s="95">
        <f>SUM(P124:P145)</f>
        <v>20946744.599740453</v>
      </c>
    </row>
    <row r="147" spans="1:16" ht="15" thickTop="1" x14ac:dyDescent="0.3"/>
    <row r="148" spans="1:16" ht="15" thickBot="1" x14ac:dyDescent="0.35"/>
    <row r="149" spans="1:16" ht="15" thickBot="1" x14ac:dyDescent="0.35">
      <c r="A149" s="67" t="s">
        <v>26</v>
      </c>
      <c r="B149" s="68"/>
      <c r="C149" s="69" t="s">
        <v>56</v>
      </c>
      <c r="D149" s="71" t="s">
        <v>53</v>
      </c>
      <c r="E149" s="63"/>
      <c r="F149" s="64"/>
      <c r="G149" s="64"/>
      <c r="H149" s="64"/>
      <c r="I149" s="64"/>
      <c r="J149" s="64"/>
      <c r="K149" s="64"/>
      <c r="L149" s="64"/>
      <c r="M149" s="64"/>
      <c r="N149" s="65"/>
      <c r="O149" s="64"/>
      <c r="P149" s="64"/>
    </row>
    <row r="150" spans="1:16" ht="15" thickBot="1" x14ac:dyDescent="0.35">
      <c r="A150" s="60"/>
      <c r="B150" s="61"/>
      <c r="C150" s="61"/>
      <c r="D150" s="62"/>
      <c r="E150" s="63"/>
      <c r="F150" s="64"/>
      <c r="G150" s="64"/>
      <c r="H150" s="64"/>
      <c r="I150" s="64"/>
      <c r="J150" s="64"/>
      <c r="K150" s="64"/>
      <c r="L150" s="64"/>
      <c r="M150" s="64"/>
      <c r="N150" s="65"/>
      <c r="O150" s="64"/>
      <c r="P150" s="64"/>
    </row>
    <row r="151" spans="1:16" ht="15" thickBot="1" x14ac:dyDescent="0.35">
      <c r="A151" s="67" t="s">
        <v>28</v>
      </c>
      <c r="B151" s="68"/>
      <c r="C151" s="70" t="s">
        <v>29</v>
      </c>
      <c r="D151" s="62"/>
      <c r="E151" s="63"/>
      <c r="F151" s="64"/>
      <c r="G151" s="64"/>
      <c r="H151" s="64"/>
      <c r="I151" s="64"/>
      <c r="J151" s="64"/>
      <c r="K151" s="64"/>
      <c r="L151" s="64"/>
      <c r="M151" s="64"/>
      <c r="N151" s="65"/>
      <c r="O151" s="64"/>
      <c r="P151" s="64"/>
    </row>
    <row r="152" spans="1:16" ht="15" thickBot="1" x14ac:dyDescent="0.35">
      <c r="A152" s="72" t="s">
        <v>31</v>
      </c>
      <c r="B152" s="73"/>
      <c r="C152" s="74">
        <v>1.5</v>
      </c>
      <c r="D152" s="62"/>
      <c r="E152" s="63"/>
      <c r="F152" s="64"/>
      <c r="G152" s="64"/>
      <c r="H152" s="64"/>
      <c r="I152" s="64"/>
      <c r="J152" s="64"/>
      <c r="K152" s="64"/>
      <c r="L152" s="64"/>
      <c r="M152" s="64"/>
      <c r="N152" s="65"/>
      <c r="O152" s="64"/>
      <c r="P152" s="64"/>
    </row>
    <row r="153" spans="1:16" x14ac:dyDescent="0.3">
      <c r="A153" s="60"/>
      <c r="B153" s="61"/>
      <c r="C153" s="61"/>
      <c r="D153" s="62"/>
      <c r="E153" s="63"/>
      <c r="F153" s="64"/>
      <c r="G153" s="64"/>
      <c r="H153" s="64"/>
      <c r="I153" s="64"/>
      <c r="J153" s="75"/>
      <c r="K153" s="76"/>
      <c r="L153" s="64"/>
      <c r="M153" s="64"/>
      <c r="N153" s="65"/>
      <c r="O153" s="64"/>
      <c r="P153" s="64"/>
    </row>
    <row r="154" spans="1:16" ht="66.599999999999994" thickBot="1" x14ac:dyDescent="0.35">
      <c r="A154" s="77" t="s">
        <v>32</v>
      </c>
      <c r="B154" s="77" t="s">
        <v>33</v>
      </c>
      <c r="C154" s="77" t="s">
        <v>34</v>
      </c>
      <c r="D154" s="77" t="s">
        <v>35</v>
      </c>
      <c r="E154" s="78"/>
      <c r="F154" s="78" t="s">
        <v>36</v>
      </c>
      <c r="G154" s="78" t="s">
        <v>37</v>
      </c>
      <c r="H154" s="78" t="s">
        <v>38</v>
      </c>
      <c r="I154" s="79" t="s">
        <v>39</v>
      </c>
      <c r="J154" s="79" t="s">
        <v>40</v>
      </c>
      <c r="K154" s="79" t="s">
        <v>41</v>
      </c>
      <c r="L154" s="79" t="s">
        <v>42</v>
      </c>
      <c r="M154" s="79" t="s">
        <v>43</v>
      </c>
      <c r="N154" s="79" t="s">
        <v>44</v>
      </c>
      <c r="O154" s="78" t="s">
        <v>45</v>
      </c>
      <c r="P154" s="79" t="s">
        <v>46</v>
      </c>
    </row>
    <row r="155" spans="1:16" x14ac:dyDescent="0.3">
      <c r="A155" s="82"/>
      <c r="B155" s="82"/>
      <c r="C155" s="82"/>
      <c r="D155" s="83"/>
      <c r="E155" s="84"/>
      <c r="F155" s="84"/>
      <c r="G155" s="84"/>
      <c r="H155" s="84"/>
      <c r="I155" s="85"/>
      <c r="J155" s="85"/>
      <c r="K155" s="85"/>
      <c r="L155" s="85"/>
      <c r="M155" s="85"/>
      <c r="N155" s="86"/>
      <c r="O155" s="84"/>
      <c r="P155" s="85"/>
    </row>
    <row r="156" spans="1:16" x14ac:dyDescent="0.3">
      <c r="A156" s="19">
        <f>A125</f>
        <v>0</v>
      </c>
      <c r="B156" s="19" t="str">
        <f>B125</f>
        <v>Class 1</v>
      </c>
      <c r="C156" s="89">
        <v>0.04</v>
      </c>
      <c r="D156" s="19">
        <f t="shared" ref="D156:D175" si="41">P125</f>
        <v>0</v>
      </c>
      <c r="E156" s="84"/>
      <c r="F156" s="90"/>
      <c r="G156" s="90"/>
      <c r="H156" s="90">
        <v>0</v>
      </c>
      <c r="I156" s="91">
        <f t="shared" ref="I156:I175" si="42">IF($C$27="No",0,IF((-H156+G156-F156)&lt;0,0,(-H156+G156-F156)))</f>
        <v>0</v>
      </c>
      <c r="J156" s="91">
        <f t="shared" ref="J156:J175" si="43">IF($C$27="No",0,IF((G156-I156)&lt;0,0,(G156-I156)))</f>
        <v>0</v>
      </c>
      <c r="K156" s="91">
        <f>IF(B156="Class 12",0,(IF($C$27="No",0,IF(((J156*$C$152)-J156)&lt;0,0,((J156*$C$152)-J156)))))</f>
        <v>0</v>
      </c>
      <c r="L156" s="91">
        <f>IF(((F156-G156+H156)*50%)&lt;0,0,(F156-G156+H156)*50%)</f>
        <v>0</v>
      </c>
      <c r="M156" s="91">
        <f t="shared" ref="M156:M175" si="44">IF(OR(B156="Class 13",B156="Class 14.1"),"Calculate Manually",IF(B156="Class 12",MIN((D156+F156+H156),(D156+F156+H156+K156-L156)),(D156+F156+H156+K156-L156)))</f>
        <v>0</v>
      </c>
      <c r="N156" s="92">
        <v>0</v>
      </c>
      <c r="O156" s="90">
        <f t="shared" ref="O156:O164" si="45">N156</f>
        <v>0</v>
      </c>
      <c r="P156" s="91">
        <f>IF((D156+F156+H156-O156)&lt;0,0,(D156+F156+H156-O156))</f>
        <v>0</v>
      </c>
    </row>
    <row r="157" spans="1:16" x14ac:dyDescent="0.3">
      <c r="A157" s="19">
        <f t="shared" ref="A157:B172" si="46">A126</f>
        <v>0</v>
      </c>
      <c r="B157" s="19" t="str">
        <f t="shared" si="46"/>
        <v>Class 1b</v>
      </c>
      <c r="C157" s="89">
        <v>0.06</v>
      </c>
      <c r="D157" s="19">
        <f t="shared" si="41"/>
        <v>0</v>
      </c>
      <c r="E157" s="84"/>
      <c r="F157" s="90"/>
      <c r="G157" s="90"/>
      <c r="H157" s="90">
        <v>0</v>
      </c>
      <c r="I157" s="91">
        <f t="shared" si="42"/>
        <v>0</v>
      </c>
      <c r="J157" s="91">
        <f t="shared" si="43"/>
        <v>0</v>
      </c>
      <c r="K157" s="91">
        <f t="shared" ref="K157:K175" si="47">IF(B157="Class 12",0,(IF($C$27="No",0,IF(((J157*$C$152)-J157)&lt;0,0,((J157*$C$152)-J157)))))</f>
        <v>0</v>
      </c>
      <c r="L157" s="91">
        <f t="shared" ref="L157:L175" si="48">IF(((F157-G157+H157)*50%)&lt;0,0,(F157-G157+H157)*50%)</f>
        <v>0</v>
      </c>
      <c r="M157" s="91">
        <f t="shared" si="44"/>
        <v>0</v>
      </c>
      <c r="N157" s="92">
        <v>0</v>
      </c>
      <c r="O157" s="90">
        <f t="shared" si="45"/>
        <v>0</v>
      </c>
      <c r="P157" s="91">
        <f t="shared" ref="P157:P175" si="49">IF((D157+F157+H157-O157)&lt;0,0,(D157+F157+H157-O157))</f>
        <v>0</v>
      </c>
    </row>
    <row r="158" spans="1:16" x14ac:dyDescent="0.3">
      <c r="A158" s="19">
        <f t="shared" si="46"/>
        <v>0</v>
      </c>
      <c r="B158" s="19" t="str">
        <f t="shared" si="46"/>
        <v>Class 8</v>
      </c>
      <c r="C158" s="89">
        <v>0.2</v>
      </c>
      <c r="D158" s="19">
        <f t="shared" si="41"/>
        <v>1904596.784</v>
      </c>
      <c r="E158" s="84"/>
      <c r="F158" s="90">
        <v>878180</v>
      </c>
      <c r="G158" s="90">
        <v>878180</v>
      </c>
      <c r="H158" s="90">
        <v>0</v>
      </c>
      <c r="I158" s="91">
        <f t="shared" si="42"/>
        <v>0</v>
      </c>
      <c r="J158" s="91">
        <f t="shared" si="43"/>
        <v>878180</v>
      </c>
      <c r="K158" s="91">
        <f t="shared" si="47"/>
        <v>439090</v>
      </c>
      <c r="L158" s="91">
        <f t="shared" si="48"/>
        <v>0</v>
      </c>
      <c r="M158" s="91">
        <f t="shared" si="44"/>
        <v>3221866.784</v>
      </c>
      <c r="N158" s="92">
        <v>644373.35680000007</v>
      </c>
      <c r="O158" s="90">
        <f t="shared" si="45"/>
        <v>644373.35680000007</v>
      </c>
      <c r="P158" s="91">
        <f t="shared" si="49"/>
        <v>2138403.4271999998</v>
      </c>
    </row>
    <row r="159" spans="1:16" x14ac:dyDescent="0.3">
      <c r="A159" s="19">
        <f t="shared" si="46"/>
        <v>0</v>
      </c>
      <c r="B159" s="19" t="str">
        <f t="shared" si="46"/>
        <v>Class 10</v>
      </c>
      <c r="C159" s="89">
        <v>0.3</v>
      </c>
      <c r="D159" s="19">
        <f t="shared" si="41"/>
        <v>964952.25</v>
      </c>
      <c r="E159" s="84"/>
      <c r="F159" s="90">
        <v>645000</v>
      </c>
      <c r="G159" s="90">
        <v>645000</v>
      </c>
      <c r="H159" s="90">
        <v>0</v>
      </c>
      <c r="I159" s="91">
        <f t="shared" si="42"/>
        <v>0</v>
      </c>
      <c r="J159" s="91">
        <f t="shared" si="43"/>
        <v>645000</v>
      </c>
      <c r="K159" s="91">
        <f t="shared" si="47"/>
        <v>322500</v>
      </c>
      <c r="L159" s="91">
        <f t="shared" si="48"/>
        <v>0</v>
      </c>
      <c r="M159" s="91">
        <f t="shared" si="44"/>
        <v>1932452.25</v>
      </c>
      <c r="N159" s="92">
        <v>579735.67499999993</v>
      </c>
      <c r="O159" s="90">
        <f t="shared" si="45"/>
        <v>579735.67499999993</v>
      </c>
      <c r="P159" s="91">
        <f t="shared" si="49"/>
        <v>1030216.5750000001</v>
      </c>
    </row>
    <row r="160" spans="1:16" x14ac:dyDescent="0.3">
      <c r="A160" s="19">
        <f t="shared" si="46"/>
        <v>0</v>
      </c>
      <c r="B160" s="19" t="str">
        <f t="shared" si="46"/>
        <v>Class 12</v>
      </c>
      <c r="C160" s="89">
        <v>1</v>
      </c>
      <c r="D160" s="19">
        <f t="shared" si="41"/>
        <v>0</v>
      </c>
      <c r="E160" s="84"/>
      <c r="F160" s="90">
        <v>80000</v>
      </c>
      <c r="G160" s="90">
        <v>80000</v>
      </c>
      <c r="H160" s="90">
        <v>0</v>
      </c>
      <c r="I160" s="91">
        <f t="shared" si="42"/>
        <v>0</v>
      </c>
      <c r="J160" s="91">
        <f t="shared" si="43"/>
        <v>80000</v>
      </c>
      <c r="K160" s="91">
        <f t="shared" si="47"/>
        <v>0</v>
      </c>
      <c r="L160" s="91">
        <f t="shared" si="48"/>
        <v>0</v>
      </c>
      <c r="M160" s="91">
        <f t="shared" si="44"/>
        <v>80000</v>
      </c>
      <c r="N160" s="92">
        <v>80000</v>
      </c>
      <c r="O160" s="90">
        <f t="shared" si="45"/>
        <v>80000</v>
      </c>
      <c r="P160" s="91">
        <f t="shared" si="49"/>
        <v>0</v>
      </c>
    </row>
    <row r="161" spans="1:16" x14ac:dyDescent="0.3">
      <c r="A161" s="19">
        <f t="shared" si="46"/>
        <v>0</v>
      </c>
      <c r="B161" s="19" t="str">
        <f t="shared" si="46"/>
        <v>Class 45</v>
      </c>
      <c r="C161" s="89">
        <v>0.45</v>
      </c>
      <c r="D161" s="19">
        <f t="shared" si="41"/>
        <v>0</v>
      </c>
      <c r="E161" s="84"/>
      <c r="F161" s="90"/>
      <c r="G161" s="90"/>
      <c r="H161" s="90">
        <v>0</v>
      </c>
      <c r="I161" s="91">
        <f t="shared" si="42"/>
        <v>0</v>
      </c>
      <c r="J161" s="91">
        <f t="shared" si="43"/>
        <v>0</v>
      </c>
      <c r="K161" s="91">
        <f t="shared" si="47"/>
        <v>0</v>
      </c>
      <c r="L161" s="91">
        <f t="shared" si="48"/>
        <v>0</v>
      </c>
      <c r="M161" s="91">
        <f t="shared" si="44"/>
        <v>0</v>
      </c>
      <c r="N161" s="92">
        <v>0</v>
      </c>
      <c r="O161" s="90">
        <f t="shared" si="45"/>
        <v>0</v>
      </c>
      <c r="P161" s="91">
        <f t="shared" si="49"/>
        <v>0</v>
      </c>
    </row>
    <row r="162" spans="1:16" x14ac:dyDescent="0.3">
      <c r="A162" s="19">
        <f t="shared" si="46"/>
        <v>0</v>
      </c>
      <c r="B162" s="19" t="str">
        <f t="shared" si="46"/>
        <v>Class 47</v>
      </c>
      <c r="C162" s="89">
        <v>0.08</v>
      </c>
      <c r="D162" s="19">
        <f t="shared" si="41"/>
        <v>18042380.759490453</v>
      </c>
      <c r="E162" s="84"/>
      <c r="F162" s="90">
        <v>5657553</v>
      </c>
      <c r="G162" s="90">
        <v>5657553</v>
      </c>
      <c r="H162" s="90">
        <v>0</v>
      </c>
      <c r="I162" s="91">
        <f t="shared" si="42"/>
        <v>0</v>
      </c>
      <c r="J162" s="91">
        <f t="shared" si="43"/>
        <v>5657553</v>
      </c>
      <c r="K162" s="91">
        <f t="shared" si="47"/>
        <v>2828776.5</v>
      </c>
      <c r="L162" s="91">
        <f t="shared" si="48"/>
        <v>0</v>
      </c>
      <c r="M162" s="91">
        <f t="shared" si="44"/>
        <v>26528710.259490453</v>
      </c>
      <c r="N162" s="92">
        <v>2122296.8207592363</v>
      </c>
      <c r="O162" s="90">
        <f t="shared" si="45"/>
        <v>2122296.8207592363</v>
      </c>
      <c r="P162" s="91">
        <f t="shared" si="49"/>
        <v>21577636.938731216</v>
      </c>
    </row>
    <row r="163" spans="1:16" x14ac:dyDescent="0.3">
      <c r="A163" s="19">
        <f t="shared" si="46"/>
        <v>0</v>
      </c>
      <c r="B163" s="19" t="str">
        <f t="shared" si="46"/>
        <v>Class 50</v>
      </c>
      <c r="C163" s="89">
        <v>0.55000000000000004</v>
      </c>
      <c r="D163" s="19">
        <f t="shared" si="41"/>
        <v>34814.806249999994</v>
      </c>
      <c r="E163" s="84"/>
      <c r="F163" s="90">
        <v>98000</v>
      </c>
      <c r="G163" s="90">
        <v>98000</v>
      </c>
      <c r="H163" s="90">
        <v>0</v>
      </c>
      <c r="I163" s="91">
        <f t="shared" si="42"/>
        <v>0</v>
      </c>
      <c r="J163" s="91">
        <f t="shared" si="43"/>
        <v>98000</v>
      </c>
      <c r="K163" s="91">
        <f t="shared" si="47"/>
        <v>49000</v>
      </c>
      <c r="L163" s="91">
        <f t="shared" si="48"/>
        <v>0</v>
      </c>
      <c r="M163" s="91">
        <f t="shared" si="44"/>
        <v>181814.80624999999</v>
      </c>
      <c r="N163" s="92">
        <v>99998.14343750001</v>
      </c>
      <c r="O163" s="90">
        <f t="shared" si="45"/>
        <v>99998.14343750001</v>
      </c>
      <c r="P163" s="91">
        <f t="shared" si="49"/>
        <v>32816.662812499984</v>
      </c>
    </row>
    <row r="164" spans="1:16" x14ac:dyDescent="0.3">
      <c r="A164" s="19">
        <f t="shared" si="46"/>
        <v>0</v>
      </c>
      <c r="B164" s="19" t="str">
        <f t="shared" si="46"/>
        <v>Class 95</v>
      </c>
      <c r="C164" s="89">
        <v>0</v>
      </c>
      <c r="D164" s="19">
        <f t="shared" si="41"/>
        <v>0</v>
      </c>
      <c r="E164" s="84"/>
      <c r="F164" s="90"/>
      <c r="G164" s="90"/>
      <c r="H164" s="90"/>
      <c r="I164" s="91">
        <f t="shared" si="42"/>
        <v>0</v>
      </c>
      <c r="J164" s="91">
        <f t="shared" si="43"/>
        <v>0</v>
      </c>
      <c r="K164" s="91">
        <f t="shared" si="47"/>
        <v>0</v>
      </c>
      <c r="L164" s="91">
        <f t="shared" si="48"/>
        <v>0</v>
      </c>
      <c r="M164" s="91">
        <f t="shared" si="44"/>
        <v>0</v>
      </c>
      <c r="N164" s="92">
        <v>0</v>
      </c>
      <c r="O164" s="90">
        <f t="shared" si="45"/>
        <v>0</v>
      </c>
      <c r="P164" s="91">
        <f t="shared" si="49"/>
        <v>0</v>
      </c>
    </row>
    <row r="165" spans="1:16" x14ac:dyDescent="0.3">
      <c r="A165" s="19">
        <f t="shared" si="46"/>
        <v>0</v>
      </c>
      <c r="B165" s="19" t="str">
        <f t="shared" si="46"/>
        <v>Class 14.1</v>
      </c>
      <c r="C165" s="89">
        <v>0.05</v>
      </c>
      <c r="D165" s="19">
        <f t="shared" si="41"/>
        <v>0</v>
      </c>
      <c r="E165" s="84"/>
      <c r="F165" s="90"/>
      <c r="G165" s="90"/>
      <c r="H165" s="90">
        <v>0</v>
      </c>
      <c r="I165" s="91">
        <f t="shared" si="42"/>
        <v>0</v>
      </c>
      <c r="J165" s="91">
        <f t="shared" si="43"/>
        <v>0</v>
      </c>
      <c r="K165" s="91">
        <f t="shared" si="47"/>
        <v>0</v>
      </c>
      <c r="L165" s="91">
        <f t="shared" si="48"/>
        <v>0</v>
      </c>
      <c r="M165" s="91" t="str">
        <f t="shared" si="44"/>
        <v>Calculate Manually</v>
      </c>
      <c r="N165" s="92" t="s">
        <v>58</v>
      </c>
      <c r="O165" s="90">
        <f>D165*0.05</f>
        <v>0</v>
      </c>
      <c r="P165" s="91">
        <f t="shared" si="49"/>
        <v>0</v>
      </c>
    </row>
    <row r="166" spans="1:16" x14ac:dyDescent="0.3">
      <c r="A166" s="19">
        <f t="shared" si="46"/>
        <v>0</v>
      </c>
      <c r="B166" s="19">
        <f t="shared" si="46"/>
        <v>0</v>
      </c>
      <c r="C166" s="89">
        <v>0</v>
      </c>
      <c r="D166" s="19">
        <f t="shared" si="41"/>
        <v>0</v>
      </c>
      <c r="E166" s="84"/>
      <c r="F166" s="90"/>
      <c r="G166" s="90"/>
      <c r="H166" s="90"/>
      <c r="I166" s="91">
        <f t="shared" si="42"/>
        <v>0</v>
      </c>
      <c r="J166" s="91">
        <f t="shared" si="43"/>
        <v>0</v>
      </c>
      <c r="K166" s="91">
        <f t="shared" si="47"/>
        <v>0</v>
      </c>
      <c r="L166" s="91">
        <f t="shared" si="48"/>
        <v>0</v>
      </c>
      <c r="M166" s="91">
        <f t="shared" si="44"/>
        <v>0</v>
      </c>
      <c r="N166" s="92">
        <v>0</v>
      </c>
      <c r="O166" s="90"/>
      <c r="P166" s="91">
        <f t="shared" si="49"/>
        <v>0</v>
      </c>
    </row>
    <row r="167" spans="1:16" x14ac:dyDescent="0.3">
      <c r="A167" s="19">
        <f t="shared" si="46"/>
        <v>0</v>
      </c>
      <c r="B167" s="19">
        <f t="shared" si="46"/>
        <v>0</v>
      </c>
      <c r="C167" s="89">
        <v>0</v>
      </c>
      <c r="D167" s="19">
        <f t="shared" si="41"/>
        <v>0</v>
      </c>
      <c r="E167" s="84"/>
      <c r="F167" s="90"/>
      <c r="G167" s="90"/>
      <c r="H167" s="90"/>
      <c r="I167" s="91">
        <f t="shared" si="42"/>
        <v>0</v>
      </c>
      <c r="J167" s="91">
        <f t="shared" si="43"/>
        <v>0</v>
      </c>
      <c r="K167" s="91">
        <f t="shared" si="47"/>
        <v>0</v>
      </c>
      <c r="L167" s="91">
        <f t="shared" si="48"/>
        <v>0</v>
      </c>
      <c r="M167" s="91">
        <f t="shared" si="44"/>
        <v>0</v>
      </c>
      <c r="N167" s="92">
        <v>0</v>
      </c>
      <c r="O167" s="90"/>
      <c r="P167" s="91">
        <f t="shared" si="49"/>
        <v>0</v>
      </c>
    </row>
    <row r="168" spans="1:16" x14ac:dyDescent="0.3">
      <c r="A168" s="19">
        <f t="shared" si="46"/>
        <v>0</v>
      </c>
      <c r="B168" s="19">
        <f t="shared" si="46"/>
        <v>0</v>
      </c>
      <c r="C168" s="89">
        <v>0</v>
      </c>
      <c r="D168" s="19">
        <f t="shared" si="41"/>
        <v>0</v>
      </c>
      <c r="E168" s="84"/>
      <c r="F168" s="90"/>
      <c r="G168" s="90"/>
      <c r="H168" s="90"/>
      <c r="I168" s="91">
        <f t="shared" si="42"/>
        <v>0</v>
      </c>
      <c r="J168" s="91">
        <f t="shared" si="43"/>
        <v>0</v>
      </c>
      <c r="K168" s="91">
        <f t="shared" si="47"/>
        <v>0</v>
      </c>
      <c r="L168" s="91">
        <f t="shared" si="48"/>
        <v>0</v>
      </c>
      <c r="M168" s="91">
        <f t="shared" si="44"/>
        <v>0</v>
      </c>
      <c r="N168" s="92">
        <v>0</v>
      </c>
      <c r="O168" s="90"/>
      <c r="P168" s="91">
        <f t="shared" si="49"/>
        <v>0</v>
      </c>
    </row>
    <row r="169" spans="1:16" x14ac:dyDescent="0.3">
      <c r="A169" s="19">
        <f t="shared" si="46"/>
        <v>0</v>
      </c>
      <c r="B169" s="19">
        <f t="shared" si="46"/>
        <v>0</v>
      </c>
      <c r="C169" s="89">
        <v>0</v>
      </c>
      <c r="D169" s="19">
        <f t="shared" si="41"/>
        <v>0</v>
      </c>
      <c r="E169" s="84"/>
      <c r="F169" s="90"/>
      <c r="G169" s="90"/>
      <c r="H169" s="90"/>
      <c r="I169" s="91">
        <f t="shared" si="42"/>
        <v>0</v>
      </c>
      <c r="J169" s="91">
        <f t="shared" si="43"/>
        <v>0</v>
      </c>
      <c r="K169" s="91">
        <f t="shared" si="47"/>
        <v>0</v>
      </c>
      <c r="L169" s="91">
        <f t="shared" si="48"/>
        <v>0</v>
      </c>
      <c r="M169" s="91">
        <f t="shared" si="44"/>
        <v>0</v>
      </c>
      <c r="N169" s="92">
        <v>0</v>
      </c>
      <c r="O169" s="90"/>
      <c r="P169" s="91">
        <f t="shared" si="49"/>
        <v>0</v>
      </c>
    </row>
    <row r="170" spans="1:16" x14ac:dyDescent="0.3">
      <c r="A170" s="19">
        <f t="shared" si="46"/>
        <v>0</v>
      </c>
      <c r="B170" s="19">
        <f t="shared" si="46"/>
        <v>0</v>
      </c>
      <c r="C170" s="89">
        <v>0</v>
      </c>
      <c r="D170" s="19">
        <f t="shared" si="41"/>
        <v>0</v>
      </c>
      <c r="E170" s="84"/>
      <c r="F170" s="90"/>
      <c r="G170" s="90"/>
      <c r="H170" s="90"/>
      <c r="I170" s="91">
        <f t="shared" si="42"/>
        <v>0</v>
      </c>
      <c r="J170" s="91">
        <f t="shared" si="43"/>
        <v>0</v>
      </c>
      <c r="K170" s="91">
        <f t="shared" si="47"/>
        <v>0</v>
      </c>
      <c r="L170" s="91">
        <f t="shared" si="48"/>
        <v>0</v>
      </c>
      <c r="M170" s="91">
        <f t="shared" si="44"/>
        <v>0</v>
      </c>
      <c r="N170" s="92">
        <v>0</v>
      </c>
      <c r="O170" s="90"/>
      <c r="P170" s="91">
        <f t="shared" si="49"/>
        <v>0</v>
      </c>
    </row>
    <row r="171" spans="1:16" x14ac:dyDescent="0.3">
      <c r="A171" s="19">
        <f t="shared" si="46"/>
        <v>0</v>
      </c>
      <c r="B171" s="19">
        <f t="shared" si="46"/>
        <v>0</v>
      </c>
      <c r="C171" s="89">
        <v>0</v>
      </c>
      <c r="D171" s="19">
        <f t="shared" si="41"/>
        <v>0</v>
      </c>
      <c r="E171" s="84"/>
      <c r="F171" s="90"/>
      <c r="G171" s="90"/>
      <c r="H171" s="90"/>
      <c r="I171" s="91">
        <f t="shared" si="42"/>
        <v>0</v>
      </c>
      <c r="J171" s="91">
        <f t="shared" si="43"/>
        <v>0</v>
      </c>
      <c r="K171" s="91">
        <f t="shared" si="47"/>
        <v>0</v>
      </c>
      <c r="L171" s="91">
        <f t="shared" si="48"/>
        <v>0</v>
      </c>
      <c r="M171" s="91">
        <f t="shared" si="44"/>
        <v>0</v>
      </c>
      <c r="N171" s="92">
        <v>0</v>
      </c>
      <c r="O171" s="90"/>
      <c r="P171" s="91">
        <f t="shared" si="49"/>
        <v>0</v>
      </c>
    </row>
    <row r="172" spans="1:16" x14ac:dyDescent="0.3">
      <c r="A172" s="19">
        <f t="shared" si="46"/>
        <v>0</v>
      </c>
      <c r="B172" s="19">
        <f t="shared" si="46"/>
        <v>0</v>
      </c>
      <c r="C172" s="89">
        <v>0</v>
      </c>
      <c r="D172" s="19">
        <f t="shared" si="41"/>
        <v>0</v>
      </c>
      <c r="E172" s="84"/>
      <c r="F172" s="90"/>
      <c r="G172" s="90"/>
      <c r="H172" s="90"/>
      <c r="I172" s="91">
        <f t="shared" si="42"/>
        <v>0</v>
      </c>
      <c r="J172" s="91">
        <f t="shared" si="43"/>
        <v>0</v>
      </c>
      <c r="K172" s="91">
        <f t="shared" si="47"/>
        <v>0</v>
      </c>
      <c r="L172" s="91">
        <f t="shared" si="48"/>
        <v>0</v>
      </c>
      <c r="M172" s="91">
        <f t="shared" si="44"/>
        <v>0</v>
      </c>
      <c r="N172" s="92">
        <v>0</v>
      </c>
      <c r="O172" s="90"/>
      <c r="P172" s="91">
        <f t="shared" si="49"/>
        <v>0</v>
      </c>
    </row>
    <row r="173" spans="1:16" x14ac:dyDescent="0.3">
      <c r="A173" s="19">
        <f t="shared" ref="A173:B175" si="50">A142</f>
        <v>0</v>
      </c>
      <c r="B173" s="19">
        <f t="shared" si="50"/>
        <v>0</v>
      </c>
      <c r="C173" s="89">
        <v>0</v>
      </c>
      <c r="D173" s="19">
        <f t="shared" si="41"/>
        <v>0</v>
      </c>
      <c r="E173" s="84"/>
      <c r="F173" s="90"/>
      <c r="G173" s="90"/>
      <c r="H173" s="90"/>
      <c r="I173" s="91">
        <f t="shared" si="42"/>
        <v>0</v>
      </c>
      <c r="J173" s="91">
        <f t="shared" si="43"/>
        <v>0</v>
      </c>
      <c r="K173" s="91">
        <f t="shared" si="47"/>
        <v>0</v>
      </c>
      <c r="L173" s="91">
        <f t="shared" si="48"/>
        <v>0</v>
      </c>
      <c r="M173" s="91">
        <f t="shared" si="44"/>
        <v>0</v>
      </c>
      <c r="N173" s="92">
        <v>0</v>
      </c>
      <c r="O173" s="90"/>
      <c r="P173" s="91">
        <f t="shared" si="49"/>
        <v>0</v>
      </c>
    </row>
    <row r="174" spans="1:16" x14ac:dyDescent="0.3">
      <c r="A174" s="19">
        <f t="shared" si="50"/>
        <v>0</v>
      </c>
      <c r="B174" s="19">
        <f t="shared" si="50"/>
        <v>0</v>
      </c>
      <c r="C174" s="89">
        <v>0</v>
      </c>
      <c r="D174" s="19">
        <f t="shared" si="41"/>
        <v>0</v>
      </c>
      <c r="E174" s="84"/>
      <c r="F174" s="90"/>
      <c r="G174" s="90"/>
      <c r="H174" s="90"/>
      <c r="I174" s="91">
        <f t="shared" si="42"/>
        <v>0</v>
      </c>
      <c r="J174" s="91">
        <f t="shared" si="43"/>
        <v>0</v>
      </c>
      <c r="K174" s="91">
        <f t="shared" si="47"/>
        <v>0</v>
      </c>
      <c r="L174" s="91">
        <f t="shared" si="48"/>
        <v>0</v>
      </c>
      <c r="M174" s="91">
        <f t="shared" si="44"/>
        <v>0</v>
      </c>
      <c r="N174" s="92">
        <v>0</v>
      </c>
      <c r="O174" s="90"/>
      <c r="P174" s="91">
        <f t="shared" si="49"/>
        <v>0</v>
      </c>
    </row>
    <row r="175" spans="1:16" x14ac:dyDescent="0.3">
      <c r="A175" s="19">
        <f t="shared" si="50"/>
        <v>0</v>
      </c>
      <c r="B175" s="19">
        <f t="shared" si="50"/>
        <v>0</v>
      </c>
      <c r="C175" s="89">
        <v>0</v>
      </c>
      <c r="D175" s="19">
        <f t="shared" si="41"/>
        <v>0</v>
      </c>
      <c r="E175" s="84"/>
      <c r="F175" s="90"/>
      <c r="G175" s="90"/>
      <c r="H175" s="90"/>
      <c r="I175" s="91">
        <f t="shared" si="42"/>
        <v>0</v>
      </c>
      <c r="J175" s="91">
        <f t="shared" si="43"/>
        <v>0</v>
      </c>
      <c r="K175" s="91">
        <f t="shared" si="47"/>
        <v>0</v>
      </c>
      <c r="L175" s="91">
        <f t="shared" si="48"/>
        <v>0</v>
      </c>
      <c r="M175" s="91">
        <f t="shared" si="44"/>
        <v>0</v>
      </c>
      <c r="N175" s="92">
        <v>0</v>
      </c>
      <c r="O175" s="90"/>
      <c r="P175" s="91">
        <f t="shared" si="49"/>
        <v>0</v>
      </c>
    </row>
    <row r="176" spans="1:16" x14ac:dyDescent="0.3">
      <c r="A176" s="98"/>
      <c r="B176" s="98"/>
      <c r="C176" s="99"/>
      <c r="D176" s="85"/>
      <c r="E176" s="84"/>
      <c r="F176" s="84"/>
      <c r="G176" s="84"/>
      <c r="H176" s="84"/>
      <c r="I176" s="85"/>
      <c r="J176" s="85"/>
      <c r="K176" s="85"/>
      <c r="L176" s="85"/>
      <c r="M176" s="85"/>
      <c r="N176" s="86"/>
      <c r="O176" s="84"/>
      <c r="P176" s="85"/>
    </row>
    <row r="177" spans="1:16" ht="15" thickBot="1" x14ac:dyDescent="0.35">
      <c r="A177" s="93"/>
      <c r="B177" s="93"/>
      <c r="C177" s="94" t="s">
        <v>51</v>
      </c>
      <c r="D177" s="95">
        <f>SUM(D155:D175)</f>
        <v>20946744.599740453</v>
      </c>
      <c r="E177" s="84"/>
      <c r="F177" s="96">
        <f>SUM(F155:F176)</f>
        <v>7358733</v>
      </c>
      <c r="G177" s="96">
        <f>SUM(G155:G176)</f>
        <v>7358733</v>
      </c>
      <c r="H177" s="96">
        <f>SUM(H155:H176)</f>
        <v>0</v>
      </c>
      <c r="I177" s="95">
        <f>SUM(I155:I176)</f>
        <v>0</v>
      </c>
      <c r="J177" s="95">
        <f>SUM(J155:J176)</f>
        <v>7358733</v>
      </c>
      <c r="K177" s="95">
        <f t="shared" ref="K177:L177" si="51">SUM(K155:K176)</f>
        <v>3639366.5</v>
      </c>
      <c r="L177" s="95">
        <f t="shared" si="51"/>
        <v>0</v>
      </c>
      <c r="M177" s="95">
        <f>SUM(M155:M176)</f>
        <v>31944844.099740453</v>
      </c>
      <c r="N177" s="95">
        <f>SUM(N155:N176)</f>
        <v>3526403.9959967365</v>
      </c>
      <c r="O177" s="96">
        <f>SUM(O155:O176)</f>
        <v>3526403.9959967365</v>
      </c>
      <c r="P177" s="95">
        <f>SUM(P155:P176)</f>
        <v>24779073.603743717</v>
      </c>
    </row>
    <row r="178" spans="1:16" ht="15" thickTop="1" x14ac:dyDescent="0.3"/>
    <row r="180" spans="1:16" ht="14.4" customHeight="1" x14ac:dyDescent="0.3">
      <c r="A180" s="100" t="s">
        <v>57</v>
      </c>
      <c r="B180" s="100"/>
      <c r="C180" s="100"/>
      <c r="D180" s="100"/>
      <c r="E180" s="100"/>
      <c r="F180" s="100"/>
      <c r="G180" s="100"/>
      <c r="H180" s="100"/>
      <c r="I180" s="100"/>
      <c r="J180" s="100"/>
      <c r="K180" s="100"/>
      <c r="L180" s="100"/>
      <c r="M180" s="100"/>
      <c r="N180" s="100"/>
      <c r="O180" s="100"/>
      <c r="P180" s="100"/>
    </row>
    <row r="181" spans="1:16" x14ac:dyDescent="0.3">
      <c r="A181" s="100"/>
      <c r="B181" s="100"/>
      <c r="C181" s="100"/>
      <c r="D181" s="100"/>
      <c r="E181" s="100"/>
      <c r="F181" s="100"/>
      <c r="G181" s="100"/>
      <c r="H181" s="100"/>
      <c r="I181" s="100"/>
      <c r="J181" s="100"/>
      <c r="K181" s="100"/>
      <c r="L181" s="100"/>
      <c r="M181" s="100"/>
      <c r="N181" s="100"/>
      <c r="O181" s="100"/>
      <c r="P181" s="100"/>
    </row>
    <row r="182" spans="1:16" x14ac:dyDescent="0.3">
      <c r="A182" s="100"/>
      <c r="B182" s="100"/>
      <c r="C182" s="100"/>
      <c r="D182" s="100"/>
      <c r="E182" s="100"/>
      <c r="F182" s="100"/>
      <c r="G182" s="100"/>
      <c r="H182" s="100"/>
      <c r="I182" s="100"/>
      <c r="J182" s="100"/>
      <c r="K182" s="100"/>
      <c r="L182" s="100"/>
      <c r="M182" s="100"/>
      <c r="N182" s="100"/>
      <c r="O182" s="100"/>
      <c r="P182" s="100"/>
    </row>
    <row r="183" spans="1:16" x14ac:dyDescent="0.3">
      <c r="A183" s="100"/>
      <c r="B183" s="100"/>
      <c r="C183" s="100"/>
      <c r="D183" s="100"/>
      <c r="E183" s="100"/>
      <c r="F183" s="100"/>
      <c r="G183" s="100"/>
      <c r="H183" s="100"/>
      <c r="I183" s="100"/>
      <c r="J183" s="100"/>
      <c r="K183" s="100"/>
      <c r="L183" s="100"/>
      <c r="M183" s="100"/>
      <c r="N183" s="100"/>
      <c r="O183" s="100"/>
      <c r="P183" s="100"/>
    </row>
    <row r="184" spans="1:16" x14ac:dyDescent="0.3">
      <c r="A184" s="100"/>
      <c r="B184" s="100"/>
      <c r="C184" s="100"/>
      <c r="D184" s="100"/>
      <c r="E184" s="100"/>
      <c r="F184" s="100"/>
      <c r="G184" s="100"/>
      <c r="H184" s="100"/>
      <c r="I184" s="100"/>
      <c r="J184" s="100"/>
      <c r="K184" s="100"/>
      <c r="L184" s="100"/>
      <c r="M184" s="100"/>
      <c r="N184" s="100"/>
      <c r="O184" s="100"/>
      <c r="P184" s="100"/>
    </row>
  </sheetData>
  <mergeCells count="16">
    <mergeCell ref="A149:B149"/>
    <mergeCell ref="A151:B151"/>
    <mergeCell ref="A152:B152"/>
    <mergeCell ref="A180:P184"/>
    <mergeCell ref="A87:B87"/>
    <mergeCell ref="A89:B89"/>
    <mergeCell ref="A90:B90"/>
    <mergeCell ref="A118:B118"/>
    <mergeCell ref="A120:B120"/>
    <mergeCell ref="A121:B121"/>
    <mergeCell ref="A25:B25"/>
    <mergeCell ref="A27:B27"/>
    <mergeCell ref="A28:B28"/>
    <mergeCell ref="A56:B56"/>
    <mergeCell ref="A58:B58"/>
    <mergeCell ref="A59:B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9F41-9854-4336-80C0-DC4333493152}">
  <dimension ref="A1:AC184"/>
  <sheetViews>
    <sheetView workbookViewId="0"/>
  </sheetViews>
  <sheetFormatPr defaultColWidth="8.6640625" defaultRowHeight="14.4" outlineLevelRow="1" outlineLevelCol="1" x14ac:dyDescent="0.3"/>
  <cols>
    <col min="1" max="1" width="37.6640625" style="87" customWidth="1"/>
    <col min="2" max="4" width="16.33203125" style="87" customWidth="1"/>
    <col min="5" max="5" width="8.6640625" style="87"/>
    <col min="6" max="8" width="16.33203125" style="87" customWidth="1"/>
    <col min="9" max="12" width="16.33203125" style="87" customWidth="1" outlineLevel="1"/>
    <col min="13" max="13" width="18.109375" style="87" customWidth="1"/>
    <col min="14" max="14" width="18.109375" style="97" customWidth="1"/>
    <col min="15" max="15" width="18.109375" style="87" customWidth="1"/>
    <col min="16" max="16" width="16.33203125" style="87" customWidth="1"/>
    <col min="17" max="28" width="8.6640625" style="87"/>
    <col min="29" max="29" width="8.6640625" style="88"/>
  </cols>
  <sheetData>
    <row r="1" spans="1:29" ht="17.399999999999999" x14ac:dyDescent="0.3">
      <c r="A1" s="27" t="s">
        <v>23</v>
      </c>
      <c r="B1" s="28"/>
      <c r="C1" s="28"/>
      <c r="D1" s="29"/>
      <c r="E1" s="30"/>
      <c r="F1" s="29"/>
      <c r="G1" s="29"/>
      <c r="H1" s="31"/>
      <c r="I1" s="29"/>
      <c r="J1" s="29"/>
      <c r="K1" s="29"/>
      <c r="L1" s="29"/>
      <c r="M1" s="32" t="s">
        <v>24</v>
      </c>
      <c r="N1" s="33"/>
      <c r="O1" s="29"/>
      <c r="P1" s="29"/>
      <c r="Q1" s="34"/>
      <c r="R1" s="29"/>
      <c r="S1" s="29"/>
      <c r="T1" s="29"/>
      <c r="U1" s="29"/>
      <c r="V1" s="29"/>
      <c r="W1" s="29"/>
      <c r="X1" s="29"/>
      <c r="Y1" s="29"/>
      <c r="Z1" s="29"/>
      <c r="AA1" s="29"/>
      <c r="AB1" s="29"/>
      <c r="AC1" s="35"/>
    </row>
    <row r="2" spans="1:29" x14ac:dyDescent="0.3">
      <c r="A2" s="36" t="s">
        <v>25</v>
      </c>
      <c r="B2" s="37"/>
      <c r="C2" s="37"/>
      <c r="D2" s="38"/>
      <c r="E2" s="39"/>
      <c r="F2" s="40"/>
      <c r="G2" s="40"/>
      <c r="H2" s="40"/>
      <c r="I2" s="40"/>
      <c r="J2" s="40"/>
      <c r="K2" s="40"/>
      <c r="L2" s="40"/>
      <c r="M2" s="40"/>
      <c r="N2" s="41"/>
      <c r="O2" s="40"/>
      <c r="P2" s="40"/>
      <c r="Q2" s="42"/>
      <c r="R2" s="40"/>
      <c r="S2" s="40"/>
      <c r="T2" s="40"/>
      <c r="U2" s="40"/>
      <c r="V2" s="40"/>
      <c r="W2" s="40"/>
      <c r="X2" s="40"/>
      <c r="Y2" s="40"/>
      <c r="Z2" s="40"/>
      <c r="AA2" s="40"/>
      <c r="AB2" s="40"/>
      <c r="AC2" s="43"/>
    </row>
    <row r="3" spans="1:29" x14ac:dyDescent="0.3">
      <c r="A3" s="44"/>
      <c r="B3" s="45"/>
      <c r="C3" s="45"/>
      <c r="D3" s="38"/>
      <c r="E3" s="46"/>
      <c r="F3" s="40"/>
      <c r="G3" s="40"/>
      <c r="H3" s="40"/>
      <c r="I3" s="40"/>
      <c r="J3" s="38"/>
      <c r="K3" s="38"/>
      <c r="L3" s="40"/>
      <c r="M3" s="40"/>
      <c r="N3" s="41"/>
      <c r="O3" s="40"/>
      <c r="P3" s="40"/>
      <c r="Q3" s="38"/>
      <c r="R3" s="40"/>
      <c r="S3" s="40"/>
      <c r="T3" s="40"/>
      <c r="U3" s="40"/>
      <c r="V3" s="40"/>
      <c r="W3" s="40"/>
      <c r="X3" s="40"/>
      <c r="Y3" s="40"/>
      <c r="Z3" s="40"/>
      <c r="AA3" s="40"/>
      <c r="AB3" s="40"/>
      <c r="AC3" s="43"/>
    </row>
    <row r="4" spans="1:29" hidden="1" outlineLevel="1" x14ac:dyDescent="0.3">
      <c r="A4" s="47"/>
      <c r="B4" s="48"/>
      <c r="C4" s="48"/>
      <c r="D4" s="40"/>
      <c r="E4" s="48"/>
      <c r="F4" s="48"/>
      <c r="G4" s="42"/>
      <c r="H4" s="42"/>
      <c r="I4" s="42"/>
      <c r="J4" s="42"/>
      <c r="K4" s="49"/>
      <c r="L4" s="49"/>
      <c r="M4" s="40"/>
      <c r="N4" s="42"/>
      <c r="O4" s="50"/>
      <c r="P4" s="42"/>
      <c r="Q4" s="40"/>
      <c r="R4" s="40"/>
      <c r="S4" s="40"/>
      <c r="T4" s="40"/>
      <c r="U4" s="40"/>
      <c r="V4" s="40"/>
      <c r="W4" s="40"/>
      <c r="X4" s="40"/>
      <c r="Y4" s="40"/>
      <c r="Z4" s="40"/>
      <c r="AA4" s="40"/>
      <c r="AB4" s="40"/>
      <c r="AC4" s="51"/>
    </row>
    <row r="5" spans="1:29" hidden="1" outlineLevel="1" x14ac:dyDescent="0.3">
      <c r="A5" s="47"/>
      <c r="B5" s="48"/>
      <c r="C5" s="48"/>
      <c r="D5" s="40"/>
      <c r="E5" s="48"/>
      <c r="F5" s="48"/>
      <c r="G5" s="42"/>
      <c r="H5" s="42"/>
      <c r="I5" s="42"/>
      <c r="J5" s="42"/>
      <c r="K5" s="49"/>
      <c r="L5" s="49"/>
      <c r="M5" s="40"/>
      <c r="N5" s="42"/>
      <c r="O5" s="50"/>
      <c r="P5" s="42"/>
      <c r="Q5" s="40"/>
      <c r="R5" s="40"/>
      <c r="S5" s="40"/>
      <c r="T5" s="40"/>
      <c r="U5" s="40"/>
      <c r="V5" s="40"/>
      <c r="W5" s="40"/>
      <c r="X5" s="40"/>
      <c r="Y5" s="40"/>
      <c r="Z5" s="40"/>
      <c r="AA5" s="40"/>
      <c r="AB5" s="40"/>
      <c r="AC5" s="51"/>
    </row>
    <row r="6" spans="1:29" hidden="1" outlineLevel="1" x14ac:dyDescent="0.3">
      <c r="A6" s="52"/>
      <c r="B6" s="48"/>
      <c r="C6" s="48"/>
      <c r="D6" s="40"/>
      <c r="E6" s="48"/>
      <c r="F6" s="48"/>
      <c r="G6" s="42"/>
      <c r="H6" s="42"/>
      <c r="I6" s="42"/>
      <c r="J6" s="42"/>
      <c r="K6" s="49"/>
      <c r="L6" s="49"/>
      <c r="M6" s="40"/>
      <c r="N6" s="42"/>
      <c r="O6" s="50"/>
      <c r="P6" s="42"/>
      <c r="Q6" s="40"/>
      <c r="R6" s="40"/>
      <c r="S6" s="40"/>
      <c r="T6" s="40"/>
      <c r="U6" s="40"/>
      <c r="V6" s="40"/>
      <c r="W6" s="40"/>
      <c r="X6" s="40"/>
      <c r="Y6" s="40"/>
      <c r="Z6" s="40"/>
      <c r="AA6" s="40"/>
      <c r="AB6" s="40"/>
      <c r="AC6" s="51"/>
    </row>
    <row r="7" spans="1:29" hidden="1" outlineLevel="1" x14ac:dyDescent="0.3">
      <c r="A7" s="52"/>
      <c r="B7" s="48"/>
      <c r="C7" s="48"/>
      <c r="D7" s="40"/>
      <c r="E7" s="48"/>
      <c r="F7" s="48"/>
      <c r="G7" s="42"/>
      <c r="H7" s="42"/>
      <c r="I7" s="42"/>
      <c r="J7" s="42"/>
      <c r="K7" s="49"/>
      <c r="L7" s="49"/>
      <c r="M7" s="40"/>
      <c r="N7" s="42"/>
      <c r="O7" s="50"/>
      <c r="P7" s="42"/>
      <c r="Q7" s="40"/>
      <c r="R7" s="40"/>
      <c r="S7" s="40"/>
      <c r="T7" s="40"/>
      <c r="U7" s="40"/>
      <c r="V7" s="40"/>
      <c r="W7" s="40"/>
      <c r="X7" s="40"/>
      <c r="Y7" s="40"/>
      <c r="Z7" s="40"/>
      <c r="AA7" s="40"/>
      <c r="AB7" s="40"/>
      <c r="AC7" s="51"/>
    </row>
    <row r="8" spans="1:29" hidden="1" outlineLevel="1" x14ac:dyDescent="0.3">
      <c r="A8" s="52"/>
      <c r="B8" s="48"/>
      <c r="C8" s="48"/>
      <c r="D8" s="40"/>
      <c r="E8" s="48"/>
      <c r="F8" s="48"/>
      <c r="G8" s="42"/>
      <c r="H8" s="42"/>
      <c r="I8" s="42"/>
      <c r="J8" s="42"/>
      <c r="K8" s="49"/>
      <c r="L8" s="49"/>
      <c r="M8" s="40"/>
      <c r="N8" s="42"/>
      <c r="O8" s="50"/>
      <c r="P8" s="42"/>
      <c r="Q8" s="40"/>
      <c r="R8" s="40"/>
      <c r="S8" s="40"/>
      <c r="T8" s="40"/>
      <c r="U8" s="40"/>
      <c r="V8" s="40"/>
      <c r="W8" s="40"/>
      <c r="X8" s="40"/>
      <c r="Y8" s="40"/>
      <c r="Z8" s="40"/>
      <c r="AA8" s="40"/>
      <c r="AB8" s="40"/>
      <c r="AC8" s="51"/>
    </row>
    <row r="9" spans="1:29" hidden="1" outlineLevel="1" x14ac:dyDescent="0.3">
      <c r="A9" s="52"/>
      <c r="B9" s="48"/>
      <c r="C9" s="48"/>
      <c r="D9" s="40"/>
      <c r="E9" s="48"/>
      <c r="F9" s="48"/>
      <c r="G9" s="42"/>
      <c r="H9" s="42"/>
      <c r="I9" s="42"/>
      <c r="J9" s="42"/>
      <c r="K9" s="49"/>
      <c r="L9" s="49"/>
      <c r="M9" s="40"/>
      <c r="N9" s="42"/>
      <c r="O9" s="50"/>
      <c r="P9" s="42"/>
      <c r="Q9" s="40"/>
      <c r="R9" s="40"/>
      <c r="S9" s="40"/>
      <c r="T9" s="40"/>
      <c r="U9" s="40"/>
      <c r="V9" s="40"/>
      <c r="W9" s="40"/>
      <c r="X9" s="40"/>
      <c r="Y9" s="40"/>
      <c r="Z9" s="40"/>
      <c r="AA9" s="40"/>
      <c r="AB9" s="40"/>
      <c r="AC9" s="51"/>
    </row>
    <row r="10" spans="1:29" hidden="1" outlineLevel="1" x14ac:dyDescent="0.3">
      <c r="A10" s="52"/>
      <c r="B10" s="48"/>
      <c r="C10" s="48"/>
      <c r="D10" s="40"/>
      <c r="E10" s="48"/>
      <c r="F10" s="48"/>
      <c r="G10" s="42"/>
      <c r="H10" s="42"/>
      <c r="I10" s="42"/>
      <c r="J10" s="42"/>
      <c r="K10" s="49"/>
      <c r="L10" s="49"/>
      <c r="M10" s="40"/>
      <c r="N10" s="42"/>
      <c r="O10" s="50"/>
      <c r="P10" s="42"/>
      <c r="Q10" s="40"/>
      <c r="R10" s="40"/>
      <c r="S10" s="40"/>
      <c r="T10" s="40"/>
      <c r="U10" s="40"/>
      <c r="V10" s="40"/>
      <c r="W10" s="40"/>
      <c r="X10" s="40"/>
      <c r="Y10" s="40"/>
      <c r="Z10" s="40"/>
      <c r="AA10" s="40"/>
      <c r="AB10" s="40"/>
      <c r="AC10" s="51"/>
    </row>
    <row r="11" spans="1:29" hidden="1" outlineLevel="1" x14ac:dyDescent="0.3">
      <c r="A11" s="52"/>
      <c r="B11" s="48"/>
      <c r="C11" s="48"/>
      <c r="D11" s="40"/>
      <c r="E11" s="48"/>
      <c r="F11" s="48"/>
      <c r="G11" s="42"/>
      <c r="H11" s="42"/>
      <c r="I11" s="42"/>
      <c r="J11" s="42"/>
      <c r="K11" s="49"/>
      <c r="L11" s="49"/>
      <c r="M11" s="40"/>
      <c r="N11" s="42"/>
      <c r="O11" s="50"/>
      <c r="P11" s="42"/>
      <c r="Q11" s="40"/>
      <c r="R11" s="40"/>
      <c r="S11" s="40"/>
      <c r="T11" s="40"/>
      <c r="U11" s="40"/>
      <c r="V11" s="40"/>
      <c r="W11" s="40"/>
      <c r="X11" s="40"/>
      <c r="Y11" s="40"/>
      <c r="Z11" s="40"/>
      <c r="AA11" s="40"/>
      <c r="AB11" s="40"/>
      <c r="AC11" s="51"/>
    </row>
    <row r="12" spans="1:29" hidden="1" outlineLevel="1" x14ac:dyDescent="0.3">
      <c r="A12" s="52"/>
      <c r="B12" s="48"/>
      <c r="C12" s="48"/>
      <c r="D12" s="40"/>
      <c r="E12" s="48"/>
      <c r="F12" s="48"/>
      <c r="G12" s="42"/>
      <c r="H12" s="42"/>
      <c r="I12" s="42"/>
      <c r="J12" s="42"/>
      <c r="K12" s="49"/>
      <c r="L12" s="49"/>
      <c r="M12" s="40"/>
      <c r="N12" s="42"/>
      <c r="O12" s="50"/>
      <c r="P12" s="42"/>
      <c r="Q12" s="40"/>
      <c r="R12" s="40"/>
      <c r="S12" s="40"/>
      <c r="T12" s="40"/>
      <c r="U12" s="40"/>
      <c r="V12" s="40"/>
      <c r="W12" s="40"/>
      <c r="X12" s="40"/>
      <c r="Y12" s="40"/>
      <c r="Z12" s="40"/>
      <c r="AA12" s="40"/>
      <c r="AB12" s="40"/>
      <c r="AC12" s="51"/>
    </row>
    <row r="13" spans="1:29" hidden="1" outlineLevel="1" x14ac:dyDescent="0.3">
      <c r="A13" s="52"/>
      <c r="B13" s="48"/>
      <c r="C13" s="48"/>
      <c r="D13" s="40"/>
      <c r="E13" s="48"/>
      <c r="F13" s="48"/>
      <c r="G13" s="42"/>
      <c r="H13" s="42"/>
      <c r="I13" s="42"/>
      <c r="J13" s="42"/>
      <c r="K13" s="49"/>
      <c r="L13" s="49"/>
      <c r="M13" s="40"/>
      <c r="N13" s="42"/>
      <c r="O13" s="50"/>
      <c r="P13" s="42"/>
      <c r="Q13" s="40"/>
      <c r="R13" s="40"/>
      <c r="S13" s="40"/>
      <c r="T13" s="40"/>
      <c r="U13" s="40"/>
      <c r="V13" s="40"/>
      <c r="W13" s="40"/>
      <c r="X13" s="40"/>
      <c r="Y13" s="40"/>
      <c r="Z13" s="40"/>
      <c r="AA13" s="40"/>
      <c r="AB13" s="40"/>
      <c r="AC13" s="51"/>
    </row>
    <row r="14" spans="1:29" hidden="1" outlineLevel="1" x14ac:dyDescent="0.3">
      <c r="A14" s="52"/>
      <c r="B14" s="48"/>
      <c r="C14" s="48"/>
      <c r="D14" s="40"/>
      <c r="E14" s="48"/>
      <c r="F14" s="48"/>
      <c r="G14" s="42"/>
      <c r="H14" s="42"/>
      <c r="I14" s="42"/>
      <c r="J14" s="42"/>
      <c r="K14" s="49"/>
      <c r="L14" s="49"/>
      <c r="M14" s="40"/>
      <c r="N14" s="42"/>
      <c r="O14" s="50"/>
      <c r="P14" s="42"/>
      <c r="Q14" s="40"/>
      <c r="R14" s="40"/>
      <c r="S14" s="40"/>
      <c r="T14" s="40"/>
      <c r="U14" s="40"/>
      <c r="V14" s="40"/>
      <c r="W14" s="40"/>
      <c r="X14" s="40"/>
      <c r="Y14" s="40"/>
      <c r="Z14" s="40"/>
      <c r="AA14" s="40"/>
      <c r="AB14" s="40"/>
      <c r="AC14" s="51"/>
    </row>
    <row r="15" spans="1:29" hidden="1" outlineLevel="1" x14ac:dyDescent="0.3">
      <c r="A15" s="52"/>
      <c r="B15" s="48"/>
      <c r="C15" s="48"/>
      <c r="D15" s="40"/>
      <c r="E15" s="48"/>
      <c r="F15" s="48"/>
      <c r="G15" s="42"/>
      <c r="H15" s="42"/>
      <c r="I15" s="42"/>
      <c r="J15" s="42"/>
      <c r="K15" s="49"/>
      <c r="L15" s="49"/>
      <c r="M15" s="40"/>
      <c r="N15" s="42"/>
      <c r="O15" s="50"/>
      <c r="P15" s="42"/>
      <c r="Q15" s="40"/>
      <c r="R15" s="40"/>
      <c r="S15" s="40"/>
      <c r="T15" s="40"/>
      <c r="U15" s="40"/>
      <c r="V15" s="40"/>
      <c r="W15" s="40"/>
      <c r="X15" s="40"/>
      <c r="Y15" s="40"/>
      <c r="Z15" s="40"/>
      <c r="AA15" s="40"/>
      <c r="AB15" s="40"/>
      <c r="AC15" s="51"/>
    </row>
    <row r="16" spans="1:29" hidden="1" outlineLevel="1" x14ac:dyDescent="0.3">
      <c r="A16" s="52"/>
      <c r="B16" s="48"/>
      <c r="C16" s="48"/>
      <c r="D16" s="40"/>
      <c r="E16" s="48"/>
      <c r="F16" s="48"/>
      <c r="G16" s="42"/>
      <c r="H16" s="42"/>
      <c r="I16" s="42"/>
      <c r="J16" s="42"/>
      <c r="K16" s="49"/>
      <c r="L16" s="49"/>
      <c r="M16" s="40"/>
      <c r="N16" s="42"/>
      <c r="O16" s="50"/>
      <c r="P16" s="42"/>
      <c r="Q16" s="40"/>
      <c r="R16" s="40"/>
      <c r="S16" s="40"/>
      <c r="T16" s="40"/>
      <c r="U16" s="40"/>
      <c r="V16" s="40"/>
      <c r="W16" s="40"/>
      <c r="X16" s="40"/>
      <c r="Y16" s="40"/>
      <c r="Z16" s="40"/>
      <c r="AA16" s="40"/>
      <c r="AB16" s="40"/>
      <c r="AC16" s="51"/>
    </row>
    <row r="17" spans="1:29" hidden="1" outlineLevel="1" x14ac:dyDescent="0.3">
      <c r="A17" s="47"/>
      <c r="B17" s="48"/>
      <c r="C17" s="48"/>
      <c r="D17" s="40"/>
      <c r="E17" s="48"/>
      <c r="F17" s="48"/>
      <c r="G17" s="42"/>
      <c r="H17" s="42"/>
      <c r="I17" s="42"/>
      <c r="J17" s="42"/>
      <c r="K17" s="49"/>
      <c r="L17" s="49"/>
      <c r="M17" s="40"/>
      <c r="N17" s="42"/>
      <c r="O17" s="50"/>
      <c r="P17" s="42"/>
      <c r="Q17" s="40"/>
      <c r="R17" s="40"/>
      <c r="S17" s="40"/>
      <c r="T17" s="40"/>
      <c r="U17" s="40"/>
      <c r="V17" s="40"/>
      <c r="W17" s="40"/>
      <c r="X17" s="40"/>
      <c r="Y17" s="40"/>
      <c r="Z17" s="40"/>
      <c r="AA17" s="40"/>
      <c r="AB17" s="40"/>
      <c r="AC17" s="51"/>
    </row>
    <row r="18" spans="1:29" hidden="1" outlineLevel="1" x14ac:dyDescent="0.3">
      <c r="A18" s="52"/>
      <c r="B18" s="48"/>
      <c r="C18" s="48"/>
      <c r="D18" s="40"/>
      <c r="E18" s="48"/>
      <c r="F18" s="48"/>
      <c r="G18" s="42"/>
      <c r="H18" s="42"/>
      <c r="I18" s="42"/>
      <c r="J18" s="42"/>
      <c r="K18" s="49"/>
      <c r="L18" s="49"/>
      <c r="M18" s="40"/>
      <c r="N18" s="42"/>
      <c r="O18" s="50"/>
      <c r="P18" s="42"/>
      <c r="Q18" s="40"/>
      <c r="R18" s="40"/>
      <c r="S18" s="40"/>
      <c r="T18" s="40"/>
      <c r="U18" s="40"/>
      <c r="V18" s="40"/>
      <c r="W18" s="40"/>
      <c r="X18" s="40"/>
      <c r="Y18" s="40"/>
      <c r="Z18" s="40"/>
      <c r="AA18" s="40"/>
      <c r="AB18" s="40"/>
      <c r="AC18" s="51"/>
    </row>
    <row r="19" spans="1:29" hidden="1" outlineLevel="1" x14ac:dyDescent="0.3">
      <c r="A19" s="52"/>
      <c r="B19" s="48"/>
      <c r="C19" s="48"/>
      <c r="D19" s="40"/>
      <c r="E19" s="48"/>
      <c r="F19" s="48"/>
      <c r="G19" s="42"/>
      <c r="H19" s="42"/>
      <c r="I19" s="42"/>
      <c r="J19" s="42"/>
      <c r="K19" s="49"/>
      <c r="L19" s="49"/>
      <c r="M19" s="40"/>
      <c r="N19" s="42"/>
      <c r="O19" s="50"/>
      <c r="P19" s="42"/>
      <c r="Q19" s="40"/>
      <c r="R19" s="40"/>
      <c r="S19" s="40"/>
      <c r="T19" s="40"/>
      <c r="U19" s="40"/>
      <c r="V19" s="40"/>
      <c r="W19" s="40"/>
      <c r="X19" s="40"/>
      <c r="Y19" s="40"/>
      <c r="Z19" s="40"/>
      <c r="AA19" s="40"/>
      <c r="AB19" s="40"/>
      <c r="AC19" s="51"/>
    </row>
    <row r="20" spans="1:29" hidden="1" outlineLevel="1" x14ac:dyDescent="0.3">
      <c r="A20" s="52"/>
      <c r="B20" s="48"/>
      <c r="C20" s="48"/>
      <c r="D20" s="40"/>
      <c r="E20" s="48"/>
      <c r="F20" s="48"/>
      <c r="G20" s="42"/>
      <c r="H20" s="42"/>
      <c r="I20" s="42"/>
      <c r="J20" s="42"/>
      <c r="K20" s="49"/>
      <c r="L20" s="49"/>
      <c r="M20" s="40"/>
      <c r="N20" s="42"/>
      <c r="O20" s="50"/>
      <c r="P20" s="42"/>
      <c r="Q20" s="40"/>
      <c r="R20" s="40"/>
      <c r="S20" s="40"/>
      <c r="T20" s="40"/>
      <c r="U20" s="40"/>
      <c r="V20" s="40"/>
      <c r="W20" s="40"/>
      <c r="X20" s="40"/>
      <c r="Y20" s="40"/>
      <c r="Z20" s="40"/>
      <c r="AA20" s="40"/>
      <c r="AB20" s="40"/>
      <c r="AC20" s="51"/>
    </row>
    <row r="21" spans="1:29" hidden="1" outlineLevel="1" x14ac:dyDescent="0.3">
      <c r="A21" s="47"/>
      <c r="B21" s="48"/>
      <c r="C21" s="48"/>
      <c r="D21" s="40"/>
      <c r="E21" s="48"/>
      <c r="F21" s="48"/>
      <c r="G21" s="42"/>
      <c r="H21" s="42"/>
      <c r="I21" s="42"/>
      <c r="J21" s="42"/>
      <c r="K21" s="49"/>
      <c r="L21" s="49"/>
      <c r="M21" s="40"/>
      <c r="N21" s="42"/>
      <c r="O21" s="50"/>
      <c r="P21" s="42"/>
      <c r="Q21" s="40"/>
      <c r="R21" s="40"/>
      <c r="S21" s="40"/>
      <c r="T21" s="40"/>
      <c r="U21" s="40"/>
      <c r="V21" s="40"/>
      <c r="W21" s="40"/>
      <c r="X21" s="40"/>
      <c r="Y21" s="40"/>
      <c r="Z21" s="40"/>
      <c r="AA21" s="40"/>
      <c r="AB21" s="40"/>
      <c r="AC21" s="51"/>
    </row>
    <row r="22" spans="1:29" hidden="1" outlineLevel="1" x14ac:dyDescent="0.3">
      <c r="A22" s="47"/>
      <c r="B22" s="48"/>
      <c r="C22" s="48"/>
      <c r="D22" s="40"/>
      <c r="E22" s="48"/>
      <c r="F22" s="48"/>
      <c r="G22" s="42"/>
      <c r="H22" s="42"/>
      <c r="I22" s="42"/>
      <c r="J22" s="42"/>
      <c r="K22" s="49"/>
      <c r="L22" s="49"/>
      <c r="M22" s="40"/>
      <c r="N22" s="42"/>
      <c r="O22" s="50"/>
      <c r="P22" s="42"/>
      <c r="Q22" s="40"/>
      <c r="R22" s="40"/>
      <c r="S22" s="40"/>
      <c r="T22" s="40"/>
      <c r="U22" s="40"/>
      <c r="V22" s="40"/>
      <c r="W22" s="40"/>
      <c r="X22" s="40"/>
      <c r="Y22" s="40"/>
      <c r="Z22" s="40"/>
      <c r="AA22" s="40"/>
      <c r="AB22" s="40"/>
      <c r="AC22" s="51"/>
    </row>
    <row r="23" spans="1:29" ht="15" collapsed="1" thickBot="1" x14ac:dyDescent="0.35">
      <c r="A23" s="53"/>
      <c r="B23" s="54"/>
      <c r="C23" s="54"/>
      <c r="D23" s="55"/>
      <c r="E23" s="56"/>
      <c r="F23" s="57"/>
      <c r="G23" s="57"/>
      <c r="H23" s="57"/>
      <c r="I23" s="57"/>
      <c r="J23" s="57"/>
      <c r="K23" s="57"/>
      <c r="L23" s="57"/>
      <c r="M23" s="57"/>
      <c r="N23" s="58"/>
      <c r="O23" s="57"/>
      <c r="P23" s="57"/>
      <c r="Q23" s="55"/>
      <c r="R23" s="57"/>
      <c r="S23" s="57"/>
      <c r="T23" s="57"/>
      <c r="U23" s="57"/>
      <c r="V23" s="57"/>
      <c r="W23" s="57"/>
      <c r="X23" s="57"/>
      <c r="Y23" s="57"/>
      <c r="Z23" s="57"/>
      <c r="AA23" s="57"/>
      <c r="AB23" s="57"/>
      <c r="AC23" s="59"/>
    </row>
    <row r="24" spans="1:29" ht="15" thickBot="1" x14ac:dyDescent="0.35">
      <c r="A24" s="60"/>
      <c r="B24" s="61"/>
      <c r="C24" s="61"/>
      <c r="D24" s="62"/>
      <c r="E24" s="63"/>
      <c r="F24" s="64"/>
      <c r="G24" s="64"/>
      <c r="H24" s="64"/>
      <c r="I24" s="64"/>
      <c r="J24" s="64"/>
      <c r="K24" s="64"/>
      <c r="L24" s="64"/>
      <c r="M24" s="64"/>
      <c r="N24" s="65"/>
      <c r="O24" s="64"/>
      <c r="P24" s="64"/>
      <c r="Q24" s="62"/>
      <c r="R24" s="64"/>
      <c r="S24" s="64"/>
      <c r="T24" s="64"/>
      <c r="U24" s="64"/>
      <c r="V24" s="64"/>
      <c r="W24" s="64"/>
      <c r="X24" s="64"/>
      <c r="Y24" s="64"/>
      <c r="Z24" s="64"/>
      <c r="AA24" s="64"/>
      <c r="AB24" s="64"/>
      <c r="AC24" s="66"/>
    </row>
    <row r="25" spans="1:29" ht="15" thickBot="1" x14ac:dyDescent="0.35">
      <c r="A25" s="67" t="s">
        <v>26</v>
      </c>
      <c r="B25" s="68"/>
      <c r="C25" s="69" t="s">
        <v>27</v>
      </c>
      <c r="D25" s="62"/>
      <c r="E25" s="63"/>
      <c r="F25" s="64"/>
      <c r="G25" s="64"/>
      <c r="H25" s="64"/>
      <c r="I25" s="64"/>
      <c r="J25" s="64"/>
      <c r="K25" s="64"/>
      <c r="L25" s="64"/>
      <c r="M25" s="64"/>
      <c r="N25" s="65"/>
      <c r="O25" s="64"/>
      <c r="P25" s="64"/>
      <c r="Q25" s="62"/>
      <c r="R25" s="64"/>
      <c r="S25" s="64"/>
      <c r="T25" s="64"/>
      <c r="U25" s="64"/>
      <c r="V25" s="64"/>
      <c r="W25" s="64"/>
      <c r="X25" s="64"/>
      <c r="Y25" s="64"/>
      <c r="Z25" s="64"/>
      <c r="AA25" s="64"/>
      <c r="AB25" s="64"/>
      <c r="AC25" s="66"/>
    </row>
    <row r="26" spans="1:29" ht="15" thickBot="1" x14ac:dyDescent="0.35">
      <c r="A26" s="60"/>
      <c r="B26" s="61"/>
      <c r="C26" s="61"/>
      <c r="D26" s="62"/>
      <c r="E26" s="63"/>
      <c r="F26" s="64"/>
      <c r="G26" s="64"/>
      <c r="H26" s="64"/>
      <c r="I26" s="64"/>
      <c r="J26" s="64"/>
      <c r="K26" s="64"/>
      <c r="L26" s="64"/>
      <c r="M26" s="64"/>
      <c r="N26" s="65"/>
      <c r="O26" s="64"/>
      <c r="P26" s="64"/>
      <c r="Q26" s="62"/>
      <c r="R26" s="64"/>
      <c r="S26" s="64"/>
      <c r="T26" s="64"/>
      <c r="U26" s="64"/>
      <c r="V26" s="64"/>
      <c r="W26" s="64"/>
      <c r="X26" s="64"/>
      <c r="Y26" s="64"/>
      <c r="Z26" s="64"/>
      <c r="AA26" s="64"/>
      <c r="AB26" s="64"/>
      <c r="AC26" s="66"/>
    </row>
    <row r="27" spans="1:29" ht="15" thickBot="1" x14ac:dyDescent="0.35">
      <c r="A27" s="67" t="s">
        <v>28</v>
      </c>
      <c r="B27" s="68"/>
      <c r="C27" s="70" t="s">
        <v>29</v>
      </c>
      <c r="D27" s="71" t="s">
        <v>30</v>
      </c>
      <c r="E27" s="63"/>
      <c r="F27" s="64"/>
      <c r="G27" s="64"/>
      <c r="H27" s="64"/>
      <c r="I27" s="64"/>
      <c r="J27" s="64"/>
      <c r="K27" s="64"/>
      <c r="L27" s="64"/>
      <c r="M27" s="64"/>
      <c r="N27" s="65"/>
      <c r="O27" s="64"/>
      <c r="P27" s="64"/>
      <c r="Q27" s="62"/>
      <c r="R27" s="64"/>
      <c r="S27" s="64"/>
      <c r="T27" s="64"/>
      <c r="U27" s="64"/>
      <c r="V27" s="64"/>
      <c r="W27" s="64"/>
      <c r="X27" s="64"/>
      <c r="Y27" s="64"/>
      <c r="Z27" s="64"/>
      <c r="AA27" s="64"/>
      <c r="AB27" s="64"/>
      <c r="AC27" s="66"/>
    </row>
    <row r="28" spans="1:29" ht="15" thickBot="1" x14ac:dyDescent="0.35">
      <c r="A28" s="72" t="s">
        <v>31</v>
      </c>
      <c r="B28" s="73"/>
      <c r="C28" s="74">
        <v>1.5</v>
      </c>
      <c r="D28" s="62"/>
      <c r="E28" s="63"/>
      <c r="F28" s="64"/>
      <c r="G28" s="64"/>
      <c r="H28" s="64"/>
      <c r="I28" s="64"/>
      <c r="J28" s="64"/>
      <c r="K28" s="64"/>
      <c r="L28" s="64"/>
      <c r="M28" s="64"/>
      <c r="N28" s="65"/>
      <c r="O28" s="64"/>
      <c r="P28" s="64"/>
      <c r="Q28" s="62"/>
      <c r="R28" s="64"/>
      <c r="S28" s="64"/>
      <c r="T28" s="64"/>
      <c r="U28" s="64"/>
      <c r="V28" s="64"/>
      <c r="W28" s="64"/>
      <c r="X28" s="64"/>
      <c r="Y28" s="64"/>
      <c r="Z28" s="64"/>
      <c r="AA28" s="64"/>
      <c r="AB28" s="64"/>
      <c r="AC28" s="66"/>
    </row>
    <row r="29" spans="1:29" x14ac:dyDescent="0.3">
      <c r="A29" s="60"/>
      <c r="B29" s="61"/>
      <c r="C29" s="61"/>
      <c r="D29" s="62"/>
      <c r="E29" s="63"/>
      <c r="F29" s="64"/>
      <c r="G29" s="64"/>
      <c r="H29" s="64"/>
      <c r="I29" s="64"/>
      <c r="J29" s="75"/>
      <c r="K29" s="76"/>
      <c r="L29" s="64"/>
      <c r="M29" s="64"/>
      <c r="N29" s="65"/>
      <c r="O29" s="64"/>
      <c r="P29" s="64"/>
      <c r="Q29" s="62"/>
      <c r="R29" s="64"/>
      <c r="S29" s="64"/>
      <c r="T29" s="64"/>
      <c r="U29" s="64"/>
      <c r="V29" s="64"/>
      <c r="W29" s="64"/>
      <c r="X29" s="64"/>
      <c r="Y29" s="64"/>
      <c r="Z29" s="64"/>
      <c r="AA29" s="64"/>
      <c r="AB29" s="64"/>
      <c r="AC29" s="66"/>
    </row>
    <row r="30" spans="1:29" ht="66.599999999999994" thickBot="1" x14ac:dyDescent="0.35">
      <c r="A30" s="77" t="s">
        <v>32</v>
      </c>
      <c r="B30" s="77" t="s">
        <v>33</v>
      </c>
      <c r="C30" s="77" t="s">
        <v>34</v>
      </c>
      <c r="D30" s="77" t="s">
        <v>35</v>
      </c>
      <c r="E30" s="78"/>
      <c r="F30" s="78" t="s">
        <v>36</v>
      </c>
      <c r="G30" s="78" t="s">
        <v>37</v>
      </c>
      <c r="H30" s="78" t="s">
        <v>38</v>
      </c>
      <c r="I30" s="79" t="s">
        <v>39</v>
      </c>
      <c r="J30" s="79" t="s">
        <v>40</v>
      </c>
      <c r="K30" s="79" t="s">
        <v>41</v>
      </c>
      <c r="L30" s="79" t="s">
        <v>42</v>
      </c>
      <c r="M30" s="79" t="s">
        <v>43</v>
      </c>
      <c r="N30" s="79" t="s">
        <v>44</v>
      </c>
      <c r="O30" s="78" t="s">
        <v>45</v>
      </c>
      <c r="P30" s="79" t="s">
        <v>46</v>
      </c>
      <c r="Q30" s="80"/>
      <c r="R30" s="80"/>
      <c r="S30" s="80"/>
      <c r="T30" s="80"/>
      <c r="U30" s="80"/>
      <c r="V30" s="80"/>
      <c r="W30" s="80"/>
      <c r="X30" s="80"/>
      <c r="Y30" s="80"/>
      <c r="Z30" s="80"/>
      <c r="AA30" s="80"/>
      <c r="AB30" s="80"/>
      <c r="AC30" s="81"/>
    </row>
    <row r="31" spans="1:29" x14ac:dyDescent="0.3">
      <c r="A31" s="82"/>
      <c r="B31" s="82"/>
      <c r="C31" s="82"/>
      <c r="D31" s="83"/>
      <c r="E31" s="84"/>
      <c r="F31" s="84"/>
      <c r="G31" s="84"/>
      <c r="H31" s="84"/>
      <c r="I31" s="85"/>
      <c r="J31" s="85"/>
      <c r="K31" s="85"/>
      <c r="L31" s="85"/>
      <c r="M31" s="85"/>
      <c r="N31" s="86"/>
      <c r="O31" s="84"/>
      <c r="P31" s="85"/>
      <c r="Q31" s="84"/>
      <c r="R31" s="84"/>
      <c r="S31" s="84"/>
      <c r="T31" s="84"/>
    </row>
    <row r="32" spans="1:29" x14ac:dyDescent="0.3">
      <c r="A32" s="19">
        <v>0</v>
      </c>
      <c r="B32" s="19" t="s">
        <v>47</v>
      </c>
      <c r="C32" s="89">
        <v>0.04</v>
      </c>
      <c r="D32" s="19"/>
      <c r="E32" s="84"/>
      <c r="F32" s="90"/>
      <c r="G32" s="90"/>
      <c r="H32" s="90">
        <v>0</v>
      </c>
      <c r="I32" s="91">
        <f t="shared" ref="I32:I51" si="0">IF($C$27="No",0,IF((-H32+G32-F32)&lt;0,0,(-H32+G32-F32)))</f>
        <v>0</v>
      </c>
      <c r="J32" s="91">
        <f t="shared" ref="J32:J51" si="1">IF($C$27="No",0,IF((G32-I32)&lt;0,0,(G32-I32)))</f>
        <v>0</v>
      </c>
      <c r="K32" s="91">
        <f>IF(B32="Class 12",0,(IF($C$27="No",0,IF(((J32*$C$28)-J32)&lt;0,0,((J32*$C$28)-J32)))))</f>
        <v>0</v>
      </c>
      <c r="L32" s="91">
        <f>IF(((F32-G32+H32)*50%)&lt;0,0,(F32-G32+H32)*50%)</f>
        <v>0</v>
      </c>
      <c r="M32" s="91">
        <f>IF(OR(B32="Class 13",B32="Class 14.1"),"Calculate Manually",IF(B32="Class 12",MIN((D32+F32+H32),(D32+F32+H32+K32-L32)),(D32+F32+H32+K32-L32)))</f>
        <v>0</v>
      </c>
      <c r="N32" s="92">
        <v>0</v>
      </c>
      <c r="O32" s="90">
        <f t="shared" ref="O32:O40" si="2">N32</f>
        <v>0</v>
      </c>
      <c r="P32" s="91">
        <f>IF((D32+F32+H32-O32)&lt;0,0,(D32+F32+H32-O32))</f>
        <v>0</v>
      </c>
      <c r="Q32" s="84"/>
      <c r="R32" s="84"/>
      <c r="S32" s="84"/>
      <c r="T32" s="84"/>
    </row>
    <row r="33" spans="1:20" x14ac:dyDescent="0.3">
      <c r="A33" s="19">
        <v>0</v>
      </c>
      <c r="B33" s="19" t="s">
        <v>48</v>
      </c>
      <c r="C33" s="89">
        <v>0.06</v>
      </c>
      <c r="D33" s="19"/>
      <c r="E33" s="84"/>
      <c r="F33" s="90"/>
      <c r="G33" s="90"/>
      <c r="H33" s="90">
        <v>0</v>
      </c>
      <c r="I33" s="91">
        <f t="shared" si="0"/>
        <v>0</v>
      </c>
      <c r="J33" s="91">
        <f>IF($C$27="No",0,IF((G33-I33)&lt;0,0,(G33-I33)))</f>
        <v>0</v>
      </c>
      <c r="K33" s="91">
        <f>IF(B33="Class 12",0,(IF($C$27="No",0,IF(((J33*$C$28)-J33)&lt;0,0,((J33*$C$28)-J33)))))</f>
        <v>0</v>
      </c>
      <c r="L33" s="91">
        <f t="shared" ref="L33:L51" si="3">IF(((F33-G33+H33)*50%)&lt;0,0,(F33-G33+H33)*50%)</f>
        <v>0</v>
      </c>
      <c r="M33" s="91">
        <f t="shared" ref="M33:M51" si="4">IF(OR(B33="Class 13",B33="Class 14.1"),"Calculate Manually",IF(B33="Class 12",MIN((D33+F33+H33),(D33+F33+H33+K33-L33)),(D33+F33+H33+K33-L33)))</f>
        <v>0</v>
      </c>
      <c r="N33" s="92">
        <v>0</v>
      </c>
      <c r="O33" s="90">
        <f t="shared" si="2"/>
        <v>0</v>
      </c>
      <c r="P33" s="91">
        <f t="shared" ref="P33:P51" si="5">IF((D33+F33+H33-O33)&lt;0,0,(D33+F33+H33-O33))</f>
        <v>0</v>
      </c>
      <c r="Q33" s="84"/>
      <c r="R33" s="84"/>
      <c r="S33" s="84"/>
      <c r="T33" s="84"/>
    </row>
    <row r="34" spans="1:20" x14ac:dyDescent="0.3">
      <c r="A34" s="19">
        <v>0</v>
      </c>
      <c r="B34" s="19" t="s">
        <v>15</v>
      </c>
      <c r="C34" s="89">
        <v>0.2</v>
      </c>
      <c r="D34" s="19"/>
      <c r="E34" s="84"/>
      <c r="F34" s="90">
        <v>878180</v>
      </c>
      <c r="G34" s="90"/>
      <c r="H34" s="90">
        <v>0</v>
      </c>
      <c r="I34" s="91">
        <f t="shared" si="0"/>
        <v>0</v>
      </c>
      <c r="J34" s="91">
        <f t="shared" si="1"/>
        <v>0</v>
      </c>
      <c r="K34" s="91">
        <f>IF(B34="Class 12",0,(IF($C$27="No",0,IF(((J34*$C$28)-J34)&lt;0,0,((J34*$C$28)-J34)))))</f>
        <v>0</v>
      </c>
      <c r="L34" s="91">
        <f t="shared" si="3"/>
        <v>439090</v>
      </c>
      <c r="M34" s="91">
        <f>IF(OR(B34="Class 13",B34="Class 14.1"),"Calculate Manually",IF(B34="Class 12",MIN((D34+F34+H34),(D34+F34+H34+K34-L34)),(D34+F34+H34+K34-L34)))</f>
        <v>439090</v>
      </c>
      <c r="N34" s="92">
        <v>87818</v>
      </c>
      <c r="O34" s="90">
        <f t="shared" si="2"/>
        <v>87818</v>
      </c>
      <c r="P34" s="91">
        <f t="shared" si="5"/>
        <v>790362</v>
      </c>
      <c r="Q34" s="84"/>
      <c r="R34" s="84"/>
      <c r="S34" s="84"/>
      <c r="T34" s="84"/>
    </row>
    <row r="35" spans="1:20" x14ac:dyDescent="0.3">
      <c r="A35" s="19">
        <v>0</v>
      </c>
      <c r="B35" s="19" t="s">
        <v>16</v>
      </c>
      <c r="C35" s="89">
        <v>0.3</v>
      </c>
      <c r="D35" s="19"/>
      <c r="E35" s="84"/>
      <c r="F35" s="90">
        <v>645000</v>
      </c>
      <c r="G35" s="90"/>
      <c r="H35" s="90">
        <v>0</v>
      </c>
      <c r="I35" s="91">
        <f t="shared" si="0"/>
        <v>0</v>
      </c>
      <c r="J35" s="91">
        <f t="shared" si="1"/>
        <v>0</v>
      </c>
      <c r="K35" s="91">
        <f t="shared" ref="K35:K51" si="6">IF(B35="Class 12",0,(IF($C$27="No",0,IF(((J35*$C$28)-J35)&lt;0,0,((J35*$C$28)-J35)))))</f>
        <v>0</v>
      </c>
      <c r="L35" s="91">
        <f t="shared" si="3"/>
        <v>322500</v>
      </c>
      <c r="M35" s="91">
        <f t="shared" si="4"/>
        <v>322500</v>
      </c>
      <c r="N35" s="92">
        <v>96750</v>
      </c>
      <c r="O35" s="90">
        <f t="shared" si="2"/>
        <v>96750</v>
      </c>
      <c r="P35" s="91">
        <f t="shared" si="5"/>
        <v>548250</v>
      </c>
      <c r="Q35" s="84"/>
      <c r="R35" s="84"/>
      <c r="S35" s="84"/>
      <c r="T35" s="84"/>
    </row>
    <row r="36" spans="1:20" x14ac:dyDescent="0.3">
      <c r="A36" s="19">
        <v>0</v>
      </c>
      <c r="B36" s="19" t="s">
        <v>17</v>
      </c>
      <c r="C36" s="89">
        <v>1</v>
      </c>
      <c r="D36" s="19"/>
      <c r="E36" s="84"/>
      <c r="F36" s="90">
        <v>80000</v>
      </c>
      <c r="G36" s="90"/>
      <c r="H36" s="90">
        <v>0</v>
      </c>
      <c r="I36" s="91">
        <f t="shared" si="0"/>
        <v>0</v>
      </c>
      <c r="J36" s="91">
        <f t="shared" si="1"/>
        <v>0</v>
      </c>
      <c r="K36" s="91">
        <f t="shared" si="6"/>
        <v>0</v>
      </c>
      <c r="L36" s="91">
        <f t="shared" si="3"/>
        <v>40000</v>
      </c>
      <c r="M36" s="91">
        <f>IF(OR(B36="Class 13",B36="Class 14.1"),"Calculate Manually",IF(B36="Class 12",MIN((D36+F36+H36),(D36+F36+H36+K36-L36)),(D36+F36+H36+K36-L36)))</f>
        <v>40000</v>
      </c>
      <c r="N36" s="92">
        <v>40000</v>
      </c>
      <c r="O36" s="90">
        <f t="shared" si="2"/>
        <v>40000</v>
      </c>
      <c r="P36" s="91">
        <f t="shared" si="5"/>
        <v>40000</v>
      </c>
      <c r="Q36" s="84"/>
      <c r="R36" s="84"/>
      <c r="S36" s="84"/>
      <c r="T36" s="84"/>
    </row>
    <row r="37" spans="1:20" x14ac:dyDescent="0.3">
      <c r="A37" s="19">
        <v>0</v>
      </c>
      <c r="B37" s="19" t="s">
        <v>18</v>
      </c>
      <c r="C37" s="89">
        <v>0.45</v>
      </c>
      <c r="D37" s="19"/>
      <c r="E37" s="84"/>
      <c r="F37" s="90"/>
      <c r="G37" s="90"/>
      <c r="H37" s="90">
        <v>0</v>
      </c>
      <c r="I37" s="91">
        <f>IF($C$27="No",0,IF((-H37+G37-F37)&lt;0,0,(-H37+G37-F37)))</f>
        <v>0</v>
      </c>
      <c r="J37" s="91">
        <f>IF($C$27="No",0,IF((G37-I37)&lt;0,0,(G37-I37)))</f>
        <v>0</v>
      </c>
      <c r="K37" s="91">
        <f t="shared" si="6"/>
        <v>0</v>
      </c>
      <c r="L37" s="91">
        <f>IF(((F37-G37+H37)*50%)&lt;0,0,(F37-G37+H37)*50%)</f>
        <v>0</v>
      </c>
      <c r="M37" s="91">
        <f>IF(OR(B37="Class 13",B37="Class 14.1"),"Calculate Manually",IF(B37="Class 12",MIN((D37+F37+H37),(D37+F37+H37+K37-L37)),(D37+F37+H37+K37-L37)))</f>
        <v>0</v>
      </c>
      <c r="N37" s="92">
        <v>0</v>
      </c>
      <c r="O37" s="90">
        <f t="shared" si="2"/>
        <v>0</v>
      </c>
      <c r="P37" s="91">
        <f t="shared" si="5"/>
        <v>0</v>
      </c>
      <c r="Q37" s="84"/>
      <c r="R37" s="84"/>
      <c r="S37" s="84"/>
      <c r="T37" s="84"/>
    </row>
    <row r="38" spans="1:20" x14ac:dyDescent="0.3">
      <c r="A38" s="19">
        <v>0</v>
      </c>
      <c r="B38" s="19" t="s">
        <v>19</v>
      </c>
      <c r="C38" s="89">
        <v>0.08</v>
      </c>
      <c r="D38" s="19"/>
      <c r="E38" s="84"/>
      <c r="F38" s="90">
        <v>5657553</v>
      </c>
      <c r="G38" s="90"/>
      <c r="H38" s="90">
        <v>0</v>
      </c>
      <c r="I38" s="91">
        <f t="shared" si="0"/>
        <v>0</v>
      </c>
      <c r="J38" s="91">
        <f t="shared" si="1"/>
        <v>0</v>
      </c>
      <c r="K38" s="91">
        <f t="shared" si="6"/>
        <v>0</v>
      </c>
      <c r="L38" s="91">
        <f t="shared" si="3"/>
        <v>2828776.5</v>
      </c>
      <c r="M38" s="91">
        <f t="shared" si="4"/>
        <v>2828776.5</v>
      </c>
      <c r="N38" s="92">
        <v>226302.12</v>
      </c>
      <c r="O38" s="90">
        <f t="shared" si="2"/>
        <v>226302.12</v>
      </c>
      <c r="P38" s="91">
        <f t="shared" si="5"/>
        <v>5431250.8799999999</v>
      </c>
      <c r="Q38" s="84"/>
      <c r="R38" s="84"/>
      <c r="S38" s="84"/>
      <c r="T38" s="84"/>
    </row>
    <row r="39" spans="1:20" x14ac:dyDescent="0.3">
      <c r="A39" s="19">
        <v>0</v>
      </c>
      <c r="B39" s="19" t="s">
        <v>20</v>
      </c>
      <c r="C39" s="89">
        <v>0.55000000000000004</v>
      </c>
      <c r="D39" s="19"/>
      <c r="E39" s="84"/>
      <c r="F39" s="90">
        <v>98000</v>
      </c>
      <c r="G39" s="90"/>
      <c r="H39" s="90">
        <v>0</v>
      </c>
      <c r="I39" s="91">
        <f t="shared" si="0"/>
        <v>0</v>
      </c>
      <c r="J39" s="91">
        <f t="shared" si="1"/>
        <v>0</v>
      </c>
      <c r="K39" s="91">
        <f t="shared" si="6"/>
        <v>0</v>
      </c>
      <c r="L39" s="91">
        <f t="shared" si="3"/>
        <v>49000</v>
      </c>
      <c r="M39" s="91">
        <f t="shared" si="4"/>
        <v>49000</v>
      </c>
      <c r="N39" s="92">
        <v>26950.000000000004</v>
      </c>
      <c r="O39" s="90">
        <f t="shared" si="2"/>
        <v>26950.000000000004</v>
      </c>
      <c r="P39" s="91">
        <f t="shared" si="5"/>
        <v>71050</v>
      </c>
      <c r="Q39" s="84"/>
      <c r="R39" s="84"/>
      <c r="S39" s="84"/>
      <c r="T39" s="84"/>
    </row>
    <row r="40" spans="1:20" x14ac:dyDescent="0.3">
      <c r="A40" s="19">
        <v>0</v>
      </c>
      <c r="B40" s="19" t="s">
        <v>49</v>
      </c>
      <c r="C40" s="89">
        <v>0</v>
      </c>
      <c r="D40" s="19"/>
      <c r="E40" s="84"/>
      <c r="F40" s="90"/>
      <c r="G40" s="90"/>
      <c r="H40" s="90"/>
      <c r="I40" s="91">
        <f t="shared" si="0"/>
        <v>0</v>
      </c>
      <c r="J40" s="91">
        <f t="shared" si="1"/>
        <v>0</v>
      </c>
      <c r="K40" s="91">
        <f t="shared" si="6"/>
        <v>0</v>
      </c>
      <c r="L40" s="91">
        <f t="shared" si="3"/>
        <v>0</v>
      </c>
      <c r="M40" s="91">
        <f t="shared" si="4"/>
        <v>0</v>
      </c>
      <c r="N40" s="92">
        <v>0</v>
      </c>
      <c r="O40" s="90">
        <f t="shared" si="2"/>
        <v>0</v>
      </c>
      <c r="P40" s="91">
        <f t="shared" si="5"/>
        <v>0</v>
      </c>
      <c r="Q40" s="84"/>
      <c r="R40" s="84"/>
      <c r="S40" s="84"/>
      <c r="T40" s="84"/>
    </row>
    <row r="41" spans="1:20" x14ac:dyDescent="0.3">
      <c r="A41" s="19">
        <v>0</v>
      </c>
      <c r="B41" s="19" t="s">
        <v>50</v>
      </c>
      <c r="C41" s="89">
        <v>0.05</v>
      </c>
      <c r="D41" s="19"/>
      <c r="E41" s="84"/>
      <c r="F41" s="90"/>
      <c r="G41" s="90"/>
      <c r="H41" s="90">
        <v>0</v>
      </c>
      <c r="I41" s="91">
        <f t="shared" si="0"/>
        <v>0</v>
      </c>
      <c r="J41" s="91">
        <f t="shared" si="1"/>
        <v>0</v>
      </c>
      <c r="K41" s="91">
        <f t="shared" si="6"/>
        <v>0</v>
      </c>
      <c r="L41" s="91">
        <f t="shared" si="3"/>
        <v>0</v>
      </c>
      <c r="M41" s="91" t="str">
        <f t="shared" si="4"/>
        <v>Calculate Manually</v>
      </c>
      <c r="N41" s="92" t="s">
        <v>58</v>
      </c>
      <c r="O41" s="90">
        <f>D41*0.05</f>
        <v>0</v>
      </c>
      <c r="P41" s="91">
        <f t="shared" si="5"/>
        <v>0</v>
      </c>
      <c r="Q41" s="84"/>
      <c r="R41" s="84"/>
      <c r="S41" s="84"/>
      <c r="T41" s="84"/>
    </row>
    <row r="42" spans="1:20" x14ac:dyDescent="0.3">
      <c r="A42" s="19">
        <v>0</v>
      </c>
      <c r="B42" s="19">
        <v>0</v>
      </c>
      <c r="C42" s="89">
        <v>0</v>
      </c>
      <c r="D42" s="19">
        <v>0</v>
      </c>
      <c r="E42" s="84"/>
      <c r="F42" s="90"/>
      <c r="G42" s="90"/>
      <c r="H42" s="90"/>
      <c r="I42" s="91">
        <f t="shared" si="0"/>
        <v>0</v>
      </c>
      <c r="J42" s="91">
        <f t="shared" si="1"/>
        <v>0</v>
      </c>
      <c r="K42" s="91">
        <f t="shared" si="6"/>
        <v>0</v>
      </c>
      <c r="L42" s="91">
        <f t="shared" si="3"/>
        <v>0</v>
      </c>
      <c r="M42" s="91">
        <f t="shared" si="4"/>
        <v>0</v>
      </c>
      <c r="N42" s="92">
        <v>0</v>
      </c>
      <c r="O42" s="90"/>
      <c r="P42" s="91">
        <f t="shared" si="5"/>
        <v>0</v>
      </c>
      <c r="Q42" s="84"/>
      <c r="R42" s="84"/>
      <c r="S42" s="84"/>
      <c r="T42" s="84"/>
    </row>
    <row r="43" spans="1:20" x14ac:dyDescent="0.3">
      <c r="A43" s="19">
        <v>0</v>
      </c>
      <c r="B43" s="19">
        <v>0</v>
      </c>
      <c r="C43" s="89">
        <v>0</v>
      </c>
      <c r="D43" s="19">
        <v>0</v>
      </c>
      <c r="E43" s="84"/>
      <c r="F43" s="90"/>
      <c r="G43" s="90"/>
      <c r="H43" s="90"/>
      <c r="I43" s="91">
        <f t="shared" si="0"/>
        <v>0</v>
      </c>
      <c r="J43" s="91">
        <f t="shared" si="1"/>
        <v>0</v>
      </c>
      <c r="K43" s="91">
        <f t="shared" si="6"/>
        <v>0</v>
      </c>
      <c r="L43" s="91">
        <f t="shared" si="3"/>
        <v>0</v>
      </c>
      <c r="M43" s="91">
        <f t="shared" si="4"/>
        <v>0</v>
      </c>
      <c r="N43" s="92">
        <v>0</v>
      </c>
      <c r="O43" s="90"/>
      <c r="P43" s="91">
        <f t="shared" si="5"/>
        <v>0</v>
      </c>
      <c r="Q43" s="84"/>
      <c r="R43" s="84"/>
      <c r="S43" s="84"/>
      <c r="T43" s="84"/>
    </row>
    <row r="44" spans="1:20" x14ac:dyDescent="0.3">
      <c r="A44" s="19">
        <v>0</v>
      </c>
      <c r="B44" s="19">
        <v>0</v>
      </c>
      <c r="C44" s="89">
        <v>0</v>
      </c>
      <c r="D44" s="19">
        <v>0</v>
      </c>
      <c r="E44" s="84"/>
      <c r="F44" s="90"/>
      <c r="G44" s="90"/>
      <c r="H44" s="90"/>
      <c r="I44" s="91">
        <f t="shared" si="0"/>
        <v>0</v>
      </c>
      <c r="J44" s="91">
        <f t="shared" si="1"/>
        <v>0</v>
      </c>
      <c r="K44" s="91">
        <f t="shared" si="6"/>
        <v>0</v>
      </c>
      <c r="L44" s="91">
        <f t="shared" si="3"/>
        <v>0</v>
      </c>
      <c r="M44" s="91">
        <f t="shared" si="4"/>
        <v>0</v>
      </c>
      <c r="N44" s="92">
        <v>0</v>
      </c>
      <c r="O44" s="90"/>
      <c r="P44" s="91">
        <f t="shared" si="5"/>
        <v>0</v>
      </c>
      <c r="Q44" s="84"/>
      <c r="R44" s="84"/>
      <c r="S44" s="84"/>
      <c r="T44" s="84"/>
    </row>
    <row r="45" spans="1:20" x14ac:dyDescent="0.3">
      <c r="A45" s="19">
        <v>0</v>
      </c>
      <c r="B45" s="19">
        <v>0</v>
      </c>
      <c r="C45" s="89">
        <v>0</v>
      </c>
      <c r="D45" s="19">
        <v>0</v>
      </c>
      <c r="E45" s="84"/>
      <c r="F45" s="90"/>
      <c r="G45" s="90"/>
      <c r="H45" s="90"/>
      <c r="I45" s="91">
        <f t="shared" si="0"/>
        <v>0</v>
      </c>
      <c r="J45" s="91">
        <f t="shared" si="1"/>
        <v>0</v>
      </c>
      <c r="K45" s="91">
        <f t="shared" si="6"/>
        <v>0</v>
      </c>
      <c r="L45" s="91">
        <f t="shared" si="3"/>
        <v>0</v>
      </c>
      <c r="M45" s="91">
        <f t="shared" si="4"/>
        <v>0</v>
      </c>
      <c r="N45" s="92">
        <v>0</v>
      </c>
      <c r="O45" s="90"/>
      <c r="P45" s="91">
        <f t="shared" si="5"/>
        <v>0</v>
      </c>
      <c r="Q45" s="84"/>
      <c r="R45" s="84"/>
      <c r="S45" s="84"/>
      <c r="T45" s="84"/>
    </row>
    <row r="46" spans="1:20" x14ac:dyDescent="0.3">
      <c r="A46" s="19">
        <v>0</v>
      </c>
      <c r="B46" s="19">
        <v>0</v>
      </c>
      <c r="C46" s="89">
        <v>0</v>
      </c>
      <c r="D46" s="19">
        <v>0</v>
      </c>
      <c r="E46" s="84"/>
      <c r="F46" s="90"/>
      <c r="G46" s="90"/>
      <c r="H46" s="90"/>
      <c r="I46" s="91">
        <f t="shared" si="0"/>
        <v>0</v>
      </c>
      <c r="J46" s="91">
        <f t="shared" si="1"/>
        <v>0</v>
      </c>
      <c r="K46" s="91">
        <f t="shared" si="6"/>
        <v>0</v>
      </c>
      <c r="L46" s="91">
        <f t="shared" si="3"/>
        <v>0</v>
      </c>
      <c r="M46" s="91">
        <f t="shared" si="4"/>
        <v>0</v>
      </c>
      <c r="N46" s="92">
        <v>0</v>
      </c>
      <c r="O46" s="90"/>
      <c r="P46" s="91">
        <f t="shared" si="5"/>
        <v>0</v>
      </c>
      <c r="Q46" s="84"/>
      <c r="R46" s="84"/>
      <c r="S46" s="84"/>
      <c r="T46" s="84"/>
    </row>
    <row r="47" spans="1:20" x14ac:dyDescent="0.3">
      <c r="A47" s="19">
        <v>0</v>
      </c>
      <c r="B47" s="19">
        <v>0</v>
      </c>
      <c r="C47" s="89">
        <v>0</v>
      </c>
      <c r="D47" s="19">
        <v>0</v>
      </c>
      <c r="E47" s="84"/>
      <c r="F47" s="90"/>
      <c r="G47" s="90"/>
      <c r="H47" s="90"/>
      <c r="I47" s="91">
        <f t="shared" si="0"/>
        <v>0</v>
      </c>
      <c r="J47" s="91">
        <f t="shared" si="1"/>
        <v>0</v>
      </c>
      <c r="K47" s="91">
        <f t="shared" si="6"/>
        <v>0</v>
      </c>
      <c r="L47" s="91">
        <f t="shared" si="3"/>
        <v>0</v>
      </c>
      <c r="M47" s="91">
        <f t="shared" si="4"/>
        <v>0</v>
      </c>
      <c r="N47" s="92">
        <v>0</v>
      </c>
      <c r="O47" s="90"/>
      <c r="P47" s="91">
        <f t="shared" si="5"/>
        <v>0</v>
      </c>
      <c r="Q47" s="84"/>
      <c r="R47" s="84"/>
      <c r="S47" s="84"/>
      <c r="T47" s="84"/>
    </row>
    <row r="48" spans="1:20" x14ac:dyDescent="0.3">
      <c r="A48" s="19">
        <v>0</v>
      </c>
      <c r="B48" s="19">
        <v>0</v>
      </c>
      <c r="C48" s="89">
        <v>0</v>
      </c>
      <c r="D48" s="19">
        <v>0</v>
      </c>
      <c r="E48" s="84"/>
      <c r="F48" s="90"/>
      <c r="G48" s="90"/>
      <c r="H48" s="90"/>
      <c r="I48" s="91">
        <f t="shared" si="0"/>
        <v>0</v>
      </c>
      <c r="J48" s="91">
        <f t="shared" si="1"/>
        <v>0</v>
      </c>
      <c r="K48" s="91">
        <f t="shared" si="6"/>
        <v>0</v>
      </c>
      <c r="L48" s="91">
        <f t="shared" si="3"/>
        <v>0</v>
      </c>
      <c r="M48" s="91">
        <f t="shared" si="4"/>
        <v>0</v>
      </c>
      <c r="N48" s="92">
        <v>0</v>
      </c>
      <c r="O48" s="90"/>
      <c r="P48" s="91">
        <f t="shared" si="5"/>
        <v>0</v>
      </c>
      <c r="Q48" s="84"/>
      <c r="R48" s="84"/>
      <c r="S48" s="84"/>
      <c r="T48" s="84"/>
    </row>
    <row r="49" spans="1:20" x14ac:dyDescent="0.3">
      <c r="A49" s="19">
        <v>0</v>
      </c>
      <c r="B49" s="19">
        <v>0</v>
      </c>
      <c r="C49" s="89">
        <v>0</v>
      </c>
      <c r="D49" s="19">
        <v>0</v>
      </c>
      <c r="E49" s="84"/>
      <c r="F49" s="90"/>
      <c r="G49" s="90"/>
      <c r="H49" s="90"/>
      <c r="I49" s="91">
        <f t="shared" si="0"/>
        <v>0</v>
      </c>
      <c r="J49" s="91">
        <f t="shared" si="1"/>
        <v>0</v>
      </c>
      <c r="K49" s="91">
        <f t="shared" si="6"/>
        <v>0</v>
      </c>
      <c r="L49" s="91">
        <f t="shared" si="3"/>
        <v>0</v>
      </c>
      <c r="M49" s="91">
        <f t="shared" si="4"/>
        <v>0</v>
      </c>
      <c r="N49" s="92">
        <v>0</v>
      </c>
      <c r="O49" s="90"/>
      <c r="P49" s="91">
        <f t="shared" si="5"/>
        <v>0</v>
      </c>
      <c r="Q49" s="84"/>
      <c r="R49" s="84"/>
      <c r="S49" s="84"/>
      <c r="T49" s="84"/>
    </row>
    <row r="50" spans="1:20" x14ac:dyDescent="0.3">
      <c r="A50" s="19">
        <v>0</v>
      </c>
      <c r="B50" s="19">
        <v>0</v>
      </c>
      <c r="C50" s="89">
        <v>0</v>
      </c>
      <c r="D50" s="19">
        <v>0</v>
      </c>
      <c r="E50" s="84"/>
      <c r="F50" s="90"/>
      <c r="G50" s="90"/>
      <c r="H50" s="90"/>
      <c r="I50" s="91">
        <f t="shared" si="0"/>
        <v>0</v>
      </c>
      <c r="J50" s="91">
        <f t="shared" si="1"/>
        <v>0</v>
      </c>
      <c r="K50" s="91">
        <f t="shared" si="6"/>
        <v>0</v>
      </c>
      <c r="L50" s="91">
        <f t="shared" si="3"/>
        <v>0</v>
      </c>
      <c r="M50" s="91">
        <f t="shared" si="4"/>
        <v>0</v>
      </c>
      <c r="N50" s="92">
        <v>0</v>
      </c>
      <c r="O50" s="90"/>
      <c r="P50" s="91">
        <f t="shared" si="5"/>
        <v>0</v>
      </c>
      <c r="Q50" s="84"/>
      <c r="R50" s="84"/>
      <c r="S50" s="84"/>
      <c r="T50" s="84"/>
    </row>
    <row r="51" spans="1:20" x14ac:dyDescent="0.3">
      <c r="A51" s="19">
        <v>0</v>
      </c>
      <c r="B51" s="19">
        <v>0</v>
      </c>
      <c r="C51" s="89">
        <v>0</v>
      </c>
      <c r="D51" s="19">
        <v>0</v>
      </c>
      <c r="E51" s="84"/>
      <c r="F51" s="90"/>
      <c r="G51" s="90"/>
      <c r="H51" s="90"/>
      <c r="I51" s="91">
        <f t="shared" si="0"/>
        <v>0</v>
      </c>
      <c r="J51" s="91">
        <f t="shared" si="1"/>
        <v>0</v>
      </c>
      <c r="K51" s="91">
        <f t="shared" si="6"/>
        <v>0</v>
      </c>
      <c r="L51" s="91">
        <f t="shared" si="3"/>
        <v>0</v>
      </c>
      <c r="M51" s="91">
        <f t="shared" si="4"/>
        <v>0</v>
      </c>
      <c r="N51" s="92">
        <v>0</v>
      </c>
      <c r="O51" s="90"/>
      <c r="P51" s="91">
        <f t="shared" si="5"/>
        <v>0</v>
      </c>
      <c r="Q51" s="84"/>
      <c r="R51" s="84"/>
      <c r="S51" s="84"/>
      <c r="T51" s="84"/>
    </row>
    <row r="52" spans="1:20" x14ac:dyDescent="0.3">
      <c r="A52" s="85"/>
      <c r="B52" s="85"/>
      <c r="C52" s="85"/>
      <c r="D52" s="85"/>
      <c r="E52" s="84"/>
      <c r="F52" s="84"/>
      <c r="G52" s="84"/>
      <c r="H52" s="84"/>
      <c r="I52" s="85"/>
      <c r="J52" s="85"/>
      <c r="K52" s="85"/>
      <c r="L52" s="85"/>
      <c r="M52" s="85"/>
      <c r="N52" s="86"/>
      <c r="O52" s="84"/>
      <c r="P52" s="85"/>
      <c r="Q52" s="84"/>
      <c r="R52" s="84"/>
      <c r="S52" s="84"/>
      <c r="T52" s="84"/>
    </row>
    <row r="53" spans="1:20" ht="15" thickBot="1" x14ac:dyDescent="0.35">
      <c r="A53" s="93"/>
      <c r="B53" s="93"/>
      <c r="C53" s="94" t="s">
        <v>51</v>
      </c>
      <c r="D53" s="95">
        <f>SUM(D31:D52)</f>
        <v>0</v>
      </c>
      <c r="E53" s="84"/>
      <c r="F53" s="96">
        <f t="shared" ref="F53:P53" si="7">SUM(F31:F52)</f>
        <v>7358733</v>
      </c>
      <c r="G53" s="96">
        <f t="shared" si="7"/>
        <v>0</v>
      </c>
      <c r="H53" s="96">
        <f t="shared" si="7"/>
        <v>0</v>
      </c>
      <c r="I53" s="95">
        <f t="shared" si="7"/>
        <v>0</v>
      </c>
      <c r="J53" s="95">
        <f t="shared" si="7"/>
        <v>0</v>
      </c>
      <c r="K53" s="95">
        <f t="shared" si="7"/>
        <v>0</v>
      </c>
      <c r="L53" s="95">
        <f t="shared" si="7"/>
        <v>3679366.5</v>
      </c>
      <c r="M53" s="95">
        <f t="shared" si="7"/>
        <v>3679366.5</v>
      </c>
      <c r="N53" s="95">
        <f t="shared" si="7"/>
        <v>477820.12</v>
      </c>
      <c r="O53" s="96">
        <f t="shared" si="7"/>
        <v>477820.12</v>
      </c>
      <c r="P53" s="95">
        <f t="shared" si="7"/>
        <v>6880912.8799999999</v>
      </c>
      <c r="Q53" s="84"/>
      <c r="R53" s="84"/>
      <c r="S53" s="84"/>
      <c r="T53" s="84"/>
    </row>
    <row r="54" spans="1:20" ht="15" thickTop="1" x14ac:dyDescent="0.3">
      <c r="E54" s="84"/>
      <c r="F54" s="84"/>
      <c r="G54" s="84"/>
      <c r="H54" s="84"/>
      <c r="I54" s="84"/>
      <c r="J54" s="84"/>
      <c r="K54" s="84"/>
      <c r="L54" s="84"/>
      <c r="M54" s="84"/>
      <c r="O54" s="97"/>
      <c r="P54" s="97"/>
      <c r="Q54" s="97"/>
      <c r="R54" s="84"/>
      <c r="S54" s="84"/>
      <c r="T54" s="84"/>
    </row>
    <row r="55" spans="1:20" ht="15" thickBot="1" x14ac:dyDescent="0.35">
      <c r="A55" s="60"/>
      <c r="B55" s="61"/>
      <c r="C55" s="61"/>
      <c r="D55" s="62"/>
      <c r="E55" s="63"/>
      <c r="F55" s="64"/>
      <c r="G55" s="64"/>
      <c r="H55" s="64"/>
      <c r="I55" s="64"/>
      <c r="J55" s="64"/>
      <c r="K55" s="64"/>
      <c r="L55" s="64"/>
      <c r="M55" s="64"/>
      <c r="N55" s="65"/>
      <c r="O55" s="64"/>
      <c r="P55" s="64"/>
      <c r="Q55" s="84"/>
      <c r="R55" s="84"/>
      <c r="S55" s="84"/>
      <c r="T55" s="84"/>
    </row>
    <row r="56" spans="1:20" ht="15" thickBot="1" x14ac:dyDescent="0.35">
      <c r="A56" s="67" t="s">
        <v>26</v>
      </c>
      <c r="B56" s="68"/>
      <c r="C56" s="69" t="s">
        <v>52</v>
      </c>
      <c r="D56" s="62"/>
      <c r="E56" s="63"/>
      <c r="F56" s="64"/>
      <c r="G56" s="64"/>
      <c r="H56" s="64"/>
      <c r="I56" s="64"/>
      <c r="J56" s="64"/>
      <c r="K56" s="64"/>
      <c r="L56" s="64"/>
      <c r="M56" s="64"/>
      <c r="N56" s="65"/>
      <c r="O56" s="64"/>
      <c r="P56" s="64"/>
      <c r="Q56" s="84"/>
      <c r="R56" s="84"/>
      <c r="S56" s="84"/>
      <c r="T56" s="84"/>
    </row>
    <row r="57" spans="1:20" ht="15" thickBot="1" x14ac:dyDescent="0.35">
      <c r="A57" s="60"/>
      <c r="B57" s="61"/>
      <c r="C57" s="61"/>
      <c r="D57" s="62"/>
      <c r="E57" s="63"/>
      <c r="F57" s="64"/>
      <c r="G57" s="64"/>
      <c r="H57" s="64"/>
      <c r="I57" s="64"/>
      <c r="J57" s="64"/>
      <c r="K57" s="64"/>
      <c r="L57" s="64"/>
      <c r="M57" s="64"/>
      <c r="N57" s="65"/>
      <c r="O57" s="64"/>
      <c r="P57" s="64"/>
    </row>
    <row r="58" spans="1:20" ht="15" thickBot="1" x14ac:dyDescent="0.35">
      <c r="A58" s="67" t="s">
        <v>28</v>
      </c>
      <c r="B58" s="68"/>
      <c r="C58" s="70" t="s">
        <v>29</v>
      </c>
      <c r="D58" s="71" t="s">
        <v>53</v>
      </c>
      <c r="E58" s="63"/>
      <c r="F58" s="64"/>
      <c r="G58" s="64"/>
      <c r="H58" s="64"/>
      <c r="I58" s="64"/>
      <c r="J58" s="64"/>
      <c r="K58" s="64"/>
      <c r="L58" s="64"/>
      <c r="M58" s="64"/>
      <c r="N58" s="65"/>
      <c r="O58" s="64"/>
      <c r="P58" s="64"/>
    </row>
    <row r="59" spans="1:20" ht="15" thickBot="1" x14ac:dyDescent="0.35">
      <c r="A59" s="72" t="s">
        <v>31</v>
      </c>
      <c r="B59" s="73"/>
      <c r="C59" s="74">
        <v>1.5</v>
      </c>
      <c r="D59" s="62"/>
      <c r="E59" s="63"/>
      <c r="F59" s="64"/>
      <c r="G59" s="64"/>
      <c r="H59" s="64"/>
      <c r="I59" s="64"/>
      <c r="J59" s="64"/>
      <c r="K59" s="64"/>
      <c r="L59" s="64"/>
      <c r="M59" s="64"/>
      <c r="N59" s="65"/>
      <c r="O59" s="64"/>
      <c r="P59" s="64"/>
    </row>
    <row r="60" spans="1:20" x14ac:dyDescent="0.3">
      <c r="A60" s="60"/>
      <c r="B60" s="61"/>
      <c r="C60" s="61"/>
      <c r="D60" s="62"/>
      <c r="E60" s="63"/>
      <c r="F60" s="64"/>
      <c r="G60" s="64"/>
      <c r="H60" s="64"/>
      <c r="I60" s="64"/>
      <c r="J60" s="75"/>
      <c r="K60" s="76"/>
      <c r="L60" s="64"/>
      <c r="M60" s="64"/>
      <c r="N60" s="65"/>
      <c r="O60" s="64"/>
      <c r="P60" s="64"/>
    </row>
    <row r="61" spans="1:20" ht="66.599999999999994" thickBot="1" x14ac:dyDescent="0.35">
      <c r="A61" s="77" t="s">
        <v>32</v>
      </c>
      <c r="B61" s="77" t="s">
        <v>33</v>
      </c>
      <c r="C61" s="77" t="s">
        <v>34</v>
      </c>
      <c r="D61" s="77" t="s">
        <v>35</v>
      </c>
      <c r="E61" s="78"/>
      <c r="F61" s="78" t="s">
        <v>36</v>
      </c>
      <c r="G61" s="78" t="s">
        <v>37</v>
      </c>
      <c r="H61" s="78" t="s">
        <v>38</v>
      </c>
      <c r="I61" s="79" t="s">
        <v>39</v>
      </c>
      <c r="J61" s="79" t="s">
        <v>40</v>
      </c>
      <c r="K61" s="79" t="s">
        <v>41</v>
      </c>
      <c r="L61" s="79" t="s">
        <v>42</v>
      </c>
      <c r="M61" s="79" t="s">
        <v>43</v>
      </c>
      <c r="N61" s="79" t="s">
        <v>44</v>
      </c>
      <c r="O61" s="78" t="s">
        <v>45</v>
      </c>
      <c r="P61" s="79" t="s">
        <v>46</v>
      </c>
    </row>
    <row r="62" spans="1:20" x14ac:dyDescent="0.3">
      <c r="A62" s="82"/>
      <c r="B62" s="82"/>
      <c r="C62" s="82"/>
      <c r="D62" s="83"/>
      <c r="E62" s="84"/>
      <c r="F62" s="84"/>
      <c r="G62" s="84"/>
      <c r="H62" s="84"/>
      <c r="I62" s="85"/>
      <c r="J62" s="85"/>
      <c r="K62" s="85"/>
      <c r="L62" s="85"/>
      <c r="M62" s="85"/>
      <c r="N62" s="86"/>
      <c r="O62" s="84"/>
      <c r="P62" s="85"/>
    </row>
    <row r="63" spans="1:20" x14ac:dyDescent="0.3">
      <c r="A63" s="19">
        <f>A32</f>
        <v>0</v>
      </c>
      <c r="B63" s="19" t="str">
        <f>B32</f>
        <v>Class 1</v>
      </c>
      <c r="C63" s="89">
        <v>0.04</v>
      </c>
      <c r="D63" s="19">
        <f t="shared" ref="D63:D82" si="8">P32</f>
        <v>0</v>
      </c>
      <c r="E63" s="84"/>
      <c r="F63" s="90">
        <v>0</v>
      </c>
      <c r="G63" s="90">
        <f>F63</f>
        <v>0</v>
      </c>
      <c r="H63" s="90">
        <v>0</v>
      </c>
      <c r="I63" s="91">
        <f>IF($C$58="No",0,IF((-H63+G63-F63)&lt;0,0,(-H63+G63-F63)))</f>
        <v>0</v>
      </c>
      <c r="J63" s="91">
        <f>IF($C$58="No",0,IF((G63-I63)&lt;0,0,(G63-I63)))</f>
        <v>0</v>
      </c>
      <c r="K63" s="91">
        <f>IF(B63="Class 12",0,(IF($C$58="No",0,IF(((J63*$C$59)-J63)&lt;0,0,((J63*$C$59)-J63)))))</f>
        <v>0</v>
      </c>
      <c r="L63" s="91">
        <f>IF(((F63-G63+H63)*50%)&lt;0,0,(F63-G63+H63)*50%)</f>
        <v>0</v>
      </c>
      <c r="M63" s="91">
        <f t="shared" ref="M63:M82" si="9">IF(OR(B63="Class 13",B63="Class 14.1"),"Calculate Manually",IF(B63="Class 12",MIN((D63+F63+H63),(D63+F63+H63+K63-L63)),(D63+F63+H63+K63-L63)))</f>
        <v>0</v>
      </c>
      <c r="N63" s="92">
        <v>0</v>
      </c>
      <c r="O63" s="90">
        <f t="shared" ref="O63:O71" si="10">N63</f>
        <v>0</v>
      </c>
      <c r="P63" s="91">
        <f>IF((D63+F63+H63-O63)&lt;0,0,(D63+F63+H63-O63))</f>
        <v>0</v>
      </c>
    </row>
    <row r="64" spans="1:20" x14ac:dyDescent="0.3">
      <c r="A64" s="19">
        <f t="shared" ref="A64:B79" si="11">A33</f>
        <v>0</v>
      </c>
      <c r="B64" s="19" t="str">
        <f t="shared" si="11"/>
        <v>Class 1b</v>
      </c>
      <c r="C64" s="89">
        <v>0.06</v>
      </c>
      <c r="D64" s="19">
        <f t="shared" si="8"/>
        <v>0</v>
      </c>
      <c r="E64" s="84"/>
      <c r="F64" s="90"/>
      <c r="G64" s="90"/>
      <c r="H64" s="90">
        <v>0</v>
      </c>
      <c r="I64" s="91">
        <f t="shared" ref="I64:I82" si="12">IF($C$58="No",0,IF((-H64+G64-F64)&lt;0,0,(-H64+G64-F64)))</f>
        <v>0</v>
      </c>
      <c r="J64" s="91">
        <f t="shared" ref="J64:J82" si="13">IF($C$58="No",0,IF((G64-I64)&lt;0,0,(G64-I64)))</f>
        <v>0</v>
      </c>
      <c r="K64" s="91">
        <f t="shared" ref="K64:K82" si="14">IF(B64="Class 12",0,(IF($C$58="No",0,IF(((J64*$C$59)-J64)&lt;0,0,((J64*$C$59)-J64)))))</f>
        <v>0</v>
      </c>
      <c r="L64" s="91">
        <f t="shared" ref="L64:L82" si="15">IF(((F64-G64+H64)*50%)&lt;0,0,(F64-G64+H64)*50%)</f>
        <v>0</v>
      </c>
      <c r="M64" s="91">
        <f t="shared" si="9"/>
        <v>0</v>
      </c>
      <c r="N64" s="92">
        <v>0</v>
      </c>
      <c r="O64" s="90">
        <f t="shared" si="10"/>
        <v>0</v>
      </c>
      <c r="P64" s="91">
        <f t="shared" ref="P64:P82" si="16">IF((D64+F64+H64-O64)&lt;0,0,(D64+F64+H64-O64))</f>
        <v>0</v>
      </c>
    </row>
    <row r="65" spans="1:16" x14ac:dyDescent="0.3">
      <c r="A65" s="19">
        <f t="shared" si="11"/>
        <v>0</v>
      </c>
      <c r="B65" s="19" t="str">
        <f t="shared" si="11"/>
        <v>Class 8</v>
      </c>
      <c r="C65" s="89">
        <v>0.2</v>
      </c>
      <c r="D65" s="19">
        <f t="shared" si="8"/>
        <v>790362</v>
      </c>
      <c r="E65" s="84"/>
      <c r="F65" s="90">
        <v>878180</v>
      </c>
      <c r="G65" s="90"/>
      <c r="H65" s="90">
        <v>0</v>
      </c>
      <c r="I65" s="91">
        <f t="shared" si="12"/>
        <v>0</v>
      </c>
      <c r="J65" s="91">
        <f t="shared" si="13"/>
        <v>0</v>
      </c>
      <c r="K65" s="91">
        <f t="shared" si="14"/>
        <v>0</v>
      </c>
      <c r="L65" s="91">
        <f t="shared" si="15"/>
        <v>439090</v>
      </c>
      <c r="M65" s="91">
        <f t="shared" si="9"/>
        <v>1229452</v>
      </c>
      <c r="N65" s="92">
        <v>245890.40000000002</v>
      </c>
      <c r="O65" s="90">
        <f t="shared" si="10"/>
        <v>245890.40000000002</v>
      </c>
      <c r="P65" s="91">
        <f t="shared" si="16"/>
        <v>1422651.6</v>
      </c>
    </row>
    <row r="66" spans="1:16" x14ac:dyDescent="0.3">
      <c r="A66" s="19">
        <f t="shared" si="11"/>
        <v>0</v>
      </c>
      <c r="B66" s="19" t="str">
        <f t="shared" si="11"/>
        <v>Class 10</v>
      </c>
      <c r="C66" s="89">
        <v>0.3</v>
      </c>
      <c r="D66" s="19">
        <f t="shared" si="8"/>
        <v>548250</v>
      </c>
      <c r="E66" s="84"/>
      <c r="F66" s="90">
        <v>645000</v>
      </c>
      <c r="G66" s="90"/>
      <c r="H66" s="90">
        <v>0</v>
      </c>
      <c r="I66" s="91">
        <f t="shared" si="12"/>
        <v>0</v>
      </c>
      <c r="J66" s="91">
        <f t="shared" si="13"/>
        <v>0</v>
      </c>
      <c r="K66" s="91">
        <f t="shared" si="14"/>
        <v>0</v>
      </c>
      <c r="L66" s="91">
        <f t="shared" si="15"/>
        <v>322500</v>
      </c>
      <c r="M66" s="91">
        <f t="shared" si="9"/>
        <v>870750</v>
      </c>
      <c r="N66" s="92">
        <v>261225</v>
      </c>
      <c r="O66" s="90">
        <f t="shared" si="10"/>
        <v>261225</v>
      </c>
      <c r="P66" s="91">
        <f t="shared" si="16"/>
        <v>932025</v>
      </c>
    </row>
    <row r="67" spans="1:16" x14ac:dyDescent="0.3">
      <c r="A67" s="19">
        <f t="shared" si="11"/>
        <v>0</v>
      </c>
      <c r="B67" s="19" t="str">
        <f t="shared" si="11"/>
        <v>Class 12</v>
      </c>
      <c r="C67" s="89">
        <v>1</v>
      </c>
      <c r="D67" s="19">
        <f t="shared" si="8"/>
        <v>40000</v>
      </c>
      <c r="E67" s="84"/>
      <c r="F67" s="90">
        <v>80000</v>
      </c>
      <c r="G67" s="90"/>
      <c r="H67" s="90">
        <v>0</v>
      </c>
      <c r="I67" s="91">
        <f t="shared" si="12"/>
        <v>0</v>
      </c>
      <c r="J67" s="91">
        <f t="shared" si="13"/>
        <v>0</v>
      </c>
      <c r="K67" s="91">
        <f t="shared" si="14"/>
        <v>0</v>
      </c>
      <c r="L67" s="91">
        <f t="shared" si="15"/>
        <v>40000</v>
      </c>
      <c r="M67" s="91">
        <f t="shared" si="9"/>
        <v>80000</v>
      </c>
      <c r="N67" s="92">
        <v>80000</v>
      </c>
      <c r="O67" s="90">
        <f t="shared" si="10"/>
        <v>80000</v>
      </c>
      <c r="P67" s="91">
        <f t="shared" si="16"/>
        <v>40000</v>
      </c>
    </row>
    <row r="68" spans="1:16" x14ac:dyDescent="0.3">
      <c r="A68" s="19">
        <f t="shared" si="11"/>
        <v>0</v>
      </c>
      <c r="B68" s="19" t="str">
        <f t="shared" si="11"/>
        <v>Class 45</v>
      </c>
      <c r="C68" s="89">
        <v>0.45</v>
      </c>
      <c r="D68" s="19">
        <f t="shared" si="8"/>
        <v>0</v>
      </c>
      <c r="E68" s="84"/>
      <c r="F68" s="90"/>
      <c r="G68" s="90"/>
      <c r="H68" s="90">
        <v>0</v>
      </c>
      <c r="I68" s="91">
        <f t="shared" si="12"/>
        <v>0</v>
      </c>
      <c r="J68" s="91">
        <f t="shared" si="13"/>
        <v>0</v>
      </c>
      <c r="K68" s="91">
        <f t="shared" si="14"/>
        <v>0</v>
      </c>
      <c r="L68" s="91">
        <f t="shared" si="15"/>
        <v>0</v>
      </c>
      <c r="M68" s="91">
        <f t="shared" si="9"/>
        <v>0</v>
      </c>
      <c r="N68" s="92">
        <v>0</v>
      </c>
      <c r="O68" s="90">
        <f t="shared" si="10"/>
        <v>0</v>
      </c>
      <c r="P68" s="91">
        <f t="shared" si="16"/>
        <v>0</v>
      </c>
    </row>
    <row r="69" spans="1:16" x14ac:dyDescent="0.3">
      <c r="A69" s="19">
        <f t="shared" si="11"/>
        <v>0</v>
      </c>
      <c r="B69" s="19" t="str">
        <f t="shared" si="11"/>
        <v>Class 47</v>
      </c>
      <c r="C69" s="89">
        <v>0.08</v>
      </c>
      <c r="D69" s="19">
        <f t="shared" si="8"/>
        <v>5431250.8799999999</v>
      </c>
      <c r="E69" s="84"/>
      <c r="F69" s="90">
        <v>5657553</v>
      </c>
      <c r="G69" s="90"/>
      <c r="H69" s="90">
        <v>0</v>
      </c>
      <c r="I69" s="91">
        <f t="shared" si="12"/>
        <v>0</v>
      </c>
      <c r="J69" s="91">
        <f t="shared" si="13"/>
        <v>0</v>
      </c>
      <c r="K69" s="91">
        <f t="shared" si="14"/>
        <v>0</v>
      </c>
      <c r="L69" s="91">
        <f t="shared" si="15"/>
        <v>2828776.5</v>
      </c>
      <c r="M69" s="91">
        <f t="shared" si="9"/>
        <v>8260027.379999999</v>
      </c>
      <c r="N69" s="92">
        <v>660802.19039999996</v>
      </c>
      <c r="O69" s="90">
        <f t="shared" si="10"/>
        <v>660802.19039999996</v>
      </c>
      <c r="P69" s="91">
        <f t="shared" si="16"/>
        <v>10428001.689599998</v>
      </c>
    </row>
    <row r="70" spans="1:16" x14ac:dyDescent="0.3">
      <c r="A70" s="19">
        <f t="shared" si="11"/>
        <v>0</v>
      </c>
      <c r="B70" s="19" t="str">
        <f t="shared" si="11"/>
        <v>Class 50</v>
      </c>
      <c r="C70" s="89">
        <v>0.55000000000000004</v>
      </c>
      <c r="D70" s="19">
        <f t="shared" si="8"/>
        <v>71050</v>
      </c>
      <c r="E70" s="84"/>
      <c r="F70" s="90">
        <v>98000</v>
      </c>
      <c r="G70" s="90"/>
      <c r="H70" s="90">
        <v>0</v>
      </c>
      <c r="I70" s="91">
        <f t="shared" si="12"/>
        <v>0</v>
      </c>
      <c r="J70" s="91">
        <f t="shared" si="13"/>
        <v>0</v>
      </c>
      <c r="K70" s="91">
        <f t="shared" si="14"/>
        <v>0</v>
      </c>
      <c r="L70" s="91">
        <f t="shared" si="15"/>
        <v>49000</v>
      </c>
      <c r="M70" s="91">
        <f t="shared" si="9"/>
        <v>120050</v>
      </c>
      <c r="N70" s="92">
        <v>66027.5</v>
      </c>
      <c r="O70" s="90">
        <f t="shared" si="10"/>
        <v>66027.5</v>
      </c>
      <c r="P70" s="91">
        <f t="shared" si="16"/>
        <v>103022.5</v>
      </c>
    </row>
    <row r="71" spans="1:16" x14ac:dyDescent="0.3">
      <c r="A71" s="19">
        <f t="shared" si="11"/>
        <v>0</v>
      </c>
      <c r="B71" s="19" t="str">
        <f t="shared" si="11"/>
        <v>Class 95</v>
      </c>
      <c r="C71" s="89">
        <v>0</v>
      </c>
      <c r="D71" s="19">
        <f t="shared" si="8"/>
        <v>0</v>
      </c>
      <c r="E71" s="84"/>
      <c r="F71" s="90"/>
      <c r="G71" s="90"/>
      <c r="H71" s="90"/>
      <c r="I71" s="91">
        <f t="shared" si="12"/>
        <v>0</v>
      </c>
      <c r="J71" s="91">
        <f t="shared" si="13"/>
        <v>0</v>
      </c>
      <c r="K71" s="91">
        <f t="shared" si="14"/>
        <v>0</v>
      </c>
      <c r="L71" s="91">
        <f t="shared" si="15"/>
        <v>0</v>
      </c>
      <c r="M71" s="91">
        <f t="shared" si="9"/>
        <v>0</v>
      </c>
      <c r="N71" s="92">
        <v>0</v>
      </c>
      <c r="O71" s="90">
        <f t="shared" si="10"/>
        <v>0</v>
      </c>
      <c r="P71" s="91">
        <f t="shared" si="16"/>
        <v>0</v>
      </c>
    </row>
    <row r="72" spans="1:16" x14ac:dyDescent="0.3">
      <c r="A72" s="19">
        <f t="shared" si="11"/>
        <v>0</v>
      </c>
      <c r="B72" s="19" t="str">
        <f t="shared" si="11"/>
        <v>Class 14.1</v>
      </c>
      <c r="C72" s="89">
        <v>0.05</v>
      </c>
      <c r="D72" s="19">
        <f t="shared" si="8"/>
        <v>0</v>
      </c>
      <c r="E72" s="84"/>
      <c r="F72" s="90">
        <v>0</v>
      </c>
      <c r="G72" s="90">
        <f t="shared" ref="G72" si="17">F72</f>
        <v>0</v>
      </c>
      <c r="H72" s="90">
        <v>0</v>
      </c>
      <c r="I72" s="91">
        <f t="shared" si="12"/>
        <v>0</v>
      </c>
      <c r="J72" s="91">
        <f t="shared" si="13"/>
        <v>0</v>
      </c>
      <c r="K72" s="91">
        <f t="shared" si="14"/>
        <v>0</v>
      </c>
      <c r="L72" s="91">
        <f t="shared" si="15"/>
        <v>0</v>
      </c>
      <c r="M72" s="91" t="str">
        <f t="shared" si="9"/>
        <v>Calculate Manually</v>
      </c>
      <c r="N72" s="92" t="s">
        <v>58</v>
      </c>
      <c r="O72" s="90">
        <f>D72*0.05</f>
        <v>0</v>
      </c>
      <c r="P72" s="91">
        <f t="shared" si="16"/>
        <v>0</v>
      </c>
    </row>
    <row r="73" spans="1:16" x14ac:dyDescent="0.3">
      <c r="A73" s="19">
        <f t="shared" si="11"/>
        <v>0</v>
      </c>
      <c r="B73" s="19">
        <f t="shared" si="11"/>
        <v>0</v>
      </c>
      <c r="C73" s="89">
        <v>0</v>
      </c>
      <c r="D73" s="19">
        <f t="shared" si="8"/>
        <v>0</v>
      </c>
      <c r="E73" s="84"/>
      <c r="F73" s="90"/>
      <c r="G73" s="90"/>
      <c r="H73" s="90"/>
      <c r="I73" s="91">
        <f t="shared" si="12"/>
        <v>0</v>
      </c>
      <c r="J73" s="91">
        <f t="shared" si="13"/>
        <v>0</v>
      </c>
      <c r="K73" s="91">
        <f t="shared" si="14"/>
        <v>0</v>
      </c>
      <c r="L73" s="91">
        <f t="shared" si="15"/>
        <v>0</v>
      </c>
      <c r="M73" s="91">
        <f t="shared" si="9"/>
        <v>0</v>
      </c>
      <c r="N73" s="92">
        <v>0</v>
      </c>
      <c r="O73" s="90"/>
      <c r="P73" s="91">
        <f t="shared" si="16"/>
        <v>0</v>
      </c>
    </row>
    <row r="74" spans="1:16" x14ac:dyDescent="0.3">
      <c r="A74" s="19">
        <f t="shared" si="11"/>
        <v>0</v>
      </c>
      <c r="B74" s="19">
        <f t="shared" si="11"/>
        <v>0</v>
      </c>
      <c r="C74" s="89">
        <v>0</v>
      </c>
      <c r="D74" s="19">
        <f t="shared" si="8"/>
        <v>0</v>
      </c>
      <c r="E74" s="84"/>
      <c r="F74" s="90"/>
      <c r="G74" s="90"/>
      <c r="H74" s="90"/>
      <c r="I74" s="91">
        <f t="shared" si="12"/>
        <v>0</v>
      </c>
      <c r="J74" s="91">
        <f t="shared" si="13"/>
        <v>0</v>
      </c>
      <c r="K74" s="91">
        <f t="shared" si="14"/>
        <v>0</v>
      </c>
      <c r="L74" s="91">
        <f t="shared" si="15"/>
        <v>0</v>
      </c>
      <c r="M74" s="91">
        <f t="shared" si="9"/>
        <v>0</v>
      </c>
      <c r="N74" s="92">
        <v>0</v>
      </c>
      <c r="O74" s="90"/>
      <c r="P74" s="91">
        <f t="shared" si="16"/>
        <v>0</v>
      </c>
    </row>
    <row r="75" spans="1:16" x14ac:dyDescent="0.3">
      <c r="A75" s="19">
        <f t="shared" si="11"/>
        <v>0</v>
      </c>
      <c r="B75" s="19">
        <f t="shared" si="11"/>
        <v>0</v>
      </c>
      <c r="C75" s="89">
        <v>0</v>
      </c>
      <c r="D75" s="19">
        <f t="shared" si="8"/>
        <v>0</v>
      </c>
      <c r="E75" s="84"/>
      <c r="F75" s="90"/>
      <c r="G75" s="90"/>
      <c r="H75" s="90"/>
      <c r="I75" s="91">
        <f t="shared" si="12"/>
        <v>0</v>
      </c>
      <c r="J75" s="91">
        <f t="shared" si="13"/>
        <v>0</v>
      </c>
      <c r="K75" s="91">
        <f t="shared" si="14"/>
        <v>0</v>
      </c>
      <c r="L75" s="91">
        <f t="shared" si="15"/>
        <v>0</v>
      </c>
      <c r="M75" s="91">
        <f t="shared" si="9"/>
        <v>0</v>
      </c>
      <c r="N75" s="92">
        <v>0</v>
      </c>
      <c r="O75" s="90"/>
      <c r="P75" s="91">
        <f t="shared" si="16"/>
        <v>0</v>
      </c>
    </row>
    <row r="76" spans="1:16" x14ac:dyDescent="0.3">
      <c r="A76" s="19">
        <f t="shared" si="11"/>
        <v>0</v>
      </c>
      <c r="B76" s="19">
        <f t="shared" si="11"/>
        <v>0</v>
      </c>
      <c r="C76" s="89">
        <v>0</v>
      </c>
      <c r="D76" s="19">
        <f t="shared" si="8"/>
        <v>0</v>
      </c>
      <c r="E76" s="84"/>
      <c r="F76" s="90"/>
      <c r="G76" s="90"/>
      <c r="H76" s="90"/>
      <c r="I76" s="91">
        <f t="shared" si="12"/>
        <v>0</v>
      </c>
      <c r="J76" s="91">
        <f t="shared" si="13"/>
        <v>0</v>
      </c>
      <c r="K76" s="91">
        <f t="shared" si="14"/>
        <v>0</v>
      </c>
      <c r="L76" s="91">
        <f t="shared" si="15"/>
        <v>0</v>
      </c>
      <c r="M76" s="91">
        <f t="shared" si="9"/>
        <v>0</v>
      </c>
      <c r="N76" s="92">
        <v>0</v>
      </c>
      <c r="O76" s="90"/>
      <c r="P76" s="91">
        <f t="shared" si="16"/>
        <v>0</v>
      </c>
    </row>
    <row r="77" spans="1:16" x14ac:dyDescent="0.3">
      <c r="A77" s="19">
        <f t="shared" si="11"/>
        <v>0</v>
      </c>
      <c r="B77" s="19">
        <f t="shared" si="11"/>
        <v>0</v>
      </c>
      <c r="C77" s="89">
        <v>0</v>
      </c>
      <c r="D77" s="19">
        <f t="shared" si="8"/>
        <v>0</v>
      </c>
      <c r="E77" s="84"/>
      <c r="F77" s="90"/>
      <c r="G77" s="90"/>
      <c r="H77" s="90"/>
      <c r="I77" s="91">
        <f t="shared" si="12"/>
        <v>0</v>
      </c>
      <c r="J77" s="91">
        <f t="shared" si="13"/>
        <v>0</v>
      </c>
      <c r="K77" s="91">
        <f t="shared" si="14"/>
        <v>0</v>
      </c>
      <c r="L77" s="91">
        <f t="shared" si="15"/>
        <v>0</v>
      </c>
      <c r="M77" s="91">
        <f t="shared" si="9"/>
        <v>0</v>
      </c>
      <c r="N77" s="92">
        <v>0</v>
      </c>
      <c r="O77" s="90"/>
      <c r="P77" s="91">
        <f t="shared" si="16"/>
        <v>0</v>
      </c>
    </row>
    <row r="78" spans="1:16" x14ac:dyDescent="0.3">
      <c r="A78" s="19">
        <f t="shared" si="11"/>
        <v>0</v>
      </c>
      <c r="B78" s="19">
        <f t="shared" si="11"/>
        <v>0</v>
      </c>
      <c r="C78" s="89">
        <v>0</v>
      </c>
      <c r="D78" s="19">
        <f t="shared" si="8"/>
        <v>0</v>
      </c>
      <c r="E78" s="84"/>
      <c r="F78" s="90"/>
      <c r="G78" s="90"/>
      <c r="H78" s="90"/>
      <c r="I78" s="91">
        <f t="shared" si="12"/>
        <v>0</v>
      </c>
      <c r="J78" s="91">
        <f t="shared" si="13"/>
        <v>0</v>
      </c>
      <c r="K78" s="91">
        <f t="shared" si="14"/>
        <v>0</v>
      </c>
      <c r="L78" s="91">
        <f t="shared" si="15"/>
        <v>0</v>
      </c>
      <c r="M78" s="91">
        <f t="shared" si="9"/>
        <v>0</v>
      </c>
      <c r="N78" s="92">
        <v>0</v>
      </c>
      <c r="O78" s="90"/>
      <c r="P78" s="91">
        <f t="shared" si="16"/>
        <v>0</v>
      </c>
    </row>
    <row r="79" spans="1:16" x14ac:dyDescent="0.3">
      <c r="A79" s="19">
        <f t="shared" si="11"/>
        <v>0</v>
      </c>
      <c r="B79" s="19">
        <f t="shared" si="11"/>
        <v>0</v>
      </c>
      <c r="C79" s="89">
        <v>0</v>
      </c>
      <c r="D79" s="19">
        <f t="shared" si="8"/>
        <v>0</v>
      </c>
      <c r="E79" s="84"/>
      <c r="F79" s="90"/>
      <c r="G79" s="90"/>
      <c r="H79" s="90"/>
      <c r="I79" s="91">
        <f t="shared" si="12"/>
        <v>0</v>
      </c>
      <c r="J79" s="91">
        <f t="shared" si="13"/>
        <v>0</v>
      </c>
      <c r="K79" s="91">
        <f t="shared" si="14"/>
        <v>0</v>
      </c>
      <c r="L79" s="91">
        <f t="shared" si="15"/>
        <v>0</v>
      </c>
      <c r="M79" s="91">
        <f t="shared" si="9"/>
        <v>0</v>
      </c>
      <c r="N79" s="92">
        <v>0</v>
      </c>
      <c r="O79" s="90"/>
      <c r="P79" s="91">
        <f t="shared" si="16"/>
        <v>0</v>
      </c>
    </row>
    <row r="80" spans="1:16" x14ac:dyDescent="0.3">
      <c r="A80" s="19">
        <f t="shared" ref="A80:B82" si="18">A49</f>
        <v>0</v>
      </c>
      <c r="B80" s="19">
        <f t="shared" si="18"/>
        <v>0</v>
      </c>
      <c r="C80" s="89">
        <v>0</v>
      </c>
      <c r="D80" s="19">
        <f t="shared" si="8"/>
        <v>0</v>
      </c>
      <c r="E80" s="84"/>
      <c r="F80" s="90"/>
      <c r="G80" s="90"/>
      <c r="H80" s="90"/>
      <c r="I80" s="91">
        <f t="shared" si="12"/>
        <v>0</v>
      </c>
      <c r="J80" s="91">
        <f t="shared" si="13"/>
        <v>0</v>
      </c>
      <c r="K80" s="91">
        <f t="shared" si="14"/>
        <v>0</v>
      </c>
      <c r="L80" s="91">
        <f t="shared" si="15"/>
        <v>0</v>
      </c>
      <c r="M80" s="91">
        <f t="shared" si="9"/>
        <v>0</v>
      </c>
      <c r="N80" s="92">
        <v>0</v>
      </c>
      <c r="O80" s="90"/>
      <c r="P80" s="91">
        <f t="shared" si="16"/>
        <v>0</v>
      </c>
    </row>
    <row r="81" spans="1:16" x14ac:dyDescent="0.3">
      <c r="A81" s="19">
        <f t="shared" si="18"/>
        <v>0</v>
      </c>
      <c r="B81" s="19">
        <f t="shared" si="18"/>
        <v>0</v>
      </c>
      <c r="C81" s="89">
        <v>0</v>
      </c>
      <c r="D81" s="19">
        <f t="shared" si="8"/>
        <v>0</v>
      </c>
      <c r="E81" s="84"/>
      <c r="F81" s="90"/>
      <c r="G81" s="90"/>
      <c r="H81" s="90"/>
      <c r="I81" s="91">
        <f t="shared" si="12"/>
        <v>0</v>
      </c>
      <c r="J81" s="91">
        <f t="shared" si="13"/>
        <v>0</v>
      </c>
      <c r="K81" s="91">
        <f t="shared" si="14"/>
        <v>0</v>
      </c>
      <c r="L81" s="91">
        <f t="shared" si="15"/>
        <v>0</v>
      </c>
      <c r="M81" s="91">
        <f t="shared" si="9"/>
        <v>0</v>
      </c>
      <c r="N81" s="92">
        <v>0</v>
      </c>
      <c r="O81" s="90"/>
      <c r="P81" s="91">
        <f t="shared" si="16"/>
        <v>0</v>
      </c>
    </row>
    <row r="82" spans="1:16" x14ac:dyDescent="0.3">
      <c r="A82" s="19">
        <f t="shared" si="18"/>
        <v>0</v>
      </c>
      <c r="B82" s="19">
        <f t="shared" si="18"/>
        <v>0</v>
      </c>
      <c r="C82" s="89">
        <v>0</v>
      </c>
      <c r="D82" s="19">
        <f t="shared" si="8"/>
        <v>0</v>
      </c>
      <c r="E82" s="84"/>
      <c r="F82" s="90"/>
      <c r="G82" s="90"/>
      <c r="H82" s="90"/>
      <c r="I82" s="91">
        <f t="shared" si="12"/>
        <v>0</v>
      </c>
      <c r="J82" s="91">
        <f t="shared" si="13"/>
        <v>0</v>
      </c>
      <c r="K82" s="91">
        <f t="shared" si="14"/>
        <v>0</v>
      </c>
      <c r="L82" s="91">
        <f t="shared" si="15"/>
        <v>0</v>
      </c>
      <c r="M82" s="91">
        <f t="shared" si="9"/>
        <v>0</v>
      </c>
      <c r="N82" s="92">
        <v>0</v>
      </c>
      <c r="O82" s="90"/>
      <c r="P82" s="91">
        <f t="shared" si="16"/>
        <v>0</v>
      </c>
    </row>
    <row r="83" spans="1:16" x14ac:dyDescent="0.3">
      <c r="A83" s="98"/>
      <c r="B83" s="98"/>
      <c r="C83" s="98"/>
      <c r="D83" s="85"/>
      <c r="E83" s="84"/>
      <c r="F83" s="84"/>
      <c r="G83" s="84"/>
      <c r="H83" s="84"/>
      <c r="I83" s="85"/>
      <c r="J83" s="85"/>
      <c r="K83" s="85"/>
      <c r="L83" s="85"/>
      <c r="M83" s="85"/>
      <c r="N83" s="86"/>
      <c r="O83" s="84"/>
      <c r="P83" s="85"/>
    </row>
    <row r="84" spans="1:16" ht="15" thickBot="1" x14ac:dyDescent="0.35">
      <c r="A84" s="93"/>
      <c r="B84" s="93"/>
      <c r="C84" s="94" t="s">
        <v>51</v>
      </c>
      <c r="D84" s="95">
        <f>SUM(D62:D83)</f>
        <v>6880912.8799999999</v>
      </c>
      <c r="E84" s="84"/>
      <c r="F84" s="96">
        <f>SUM(F62:F83)</f>
        <v>7358733</v>
      </c>
      <c r="G84" s="96">
        <f>SUM(G62:G83)</f>
        <v>0</v>
      </c>
      <c r="H84" s="96">
        <f>SUM(H62:H83)</f>
        <v>0</v>
      </c>
      <c r="I84" s="95">
        <f>SUM(I62:I83)</f>
        <v>0</v>
      </c>
      <c r="J84" s="95">
        <f>SUM(J62:J83)</f>
        <v>0</v>
      </c>
      <c r="K84" s="95">
        <f t="shared" ref="K84:L84" si="19">SUM(K62:K83)</f>
        <v>0</v>
      </c>
      <c r="L84" s="95">
        <f t="shared" si="19"/>
        <v>3679366.5</v>
      </c>
      <c r="M84" s="95">
        <f>SUM(M62:M83)</f>
        <v>10560279.379999999</v>
      </c>
      <c r="N84" s="95">
        <f>SUM(N62:N83)</f>
        <v>1313945.0904000001</v>
      </c>
      <c r="O84" s="96">
        <f>SUM(O62:O83)</f>
        <v>1313945.0904000001</v>
      </c>
      <c r="P84" s="95">
        <f>SUM(P62:P83)</f>
        <v>12925700.789599998</v>
      </c>
    </row>
    <row r="85" spans="1:16" ht="15" thickTop="1" x14ac:dyDescent="0.3"/>
    <row r="86" spans="1:16" ht="15" thickBot="1" x14ac:dyDescent="0.35"/>
    <row r="87" spans="1:16" ht="15" thickBot="1" x14ac:dyDescent="0.35">
      <c r="A87" s="67" t="s">
        <v>26</v>
      </c>
      <c r="B87" s="68"/>
      <c r="C87" s="69" t="s">
        <v>54</v>
      </c>
      <c r="D87" s="62"/>
      <c r="E87" s="63"/>
      <c r="F87" s="64"/>
      <c r="G87" s="64"/>
      <c r="H87" s="64"/>
      <c r="I87" s="64"/>
      <c r="J87" s="64"/>
      <c r="K87" s="64"/>
      <c r="L87" s="64"/>
      <c r="M87" s="64"/>
      <c r="N87" s="65"/>
      <c r="O87" s="64"/>
      <c r="P87" s="64"/>
    </row>
    <row r="88" spans="1:16" ht="15" thickBot="1" x14ac:dyDescent="0.35">
      <c r="A88" s="60"/>
      <c r="B88" s="61"/>
      <c r="C88" s="61"/>
      <c r="D88" s="62"/>
      <c r="E88" s="63"/>
      <c r="F88" s="64"/>
      <c r="G88" s="64"/>
      <c r="H88" s="64"/>
      <c r="I88" s="64"/>
      <c r="J88" s="64"/>
      <c r="K88" s="64"/>
      <c r="L88" s="64"/>
      <c r="M88" s="64"/>
      <c r="N88" s="65"/>
      <c r="O88" s="64"/>
      <c r="P88" s="64"/>
    </row>
    <row r="89" spans="1:16" ht="15" thickBot="1" x14ac:dyDescent="0.35">
      <c r="A89" s="67" t="s">
        <v>28</v>
      </c>
      <c r="B89" s="68"/>
      <c r="C89" s="70" t="s">
        <v>29</v>
      </c>
      <c r="D89" s="71" t="s">
        <v>53</v>
      </c>
      <c r="E89" s="63"/>
      <c r="F89" s="64"/>
      <c r="G89" s="64"/>
      <c r="H89" s="64"/>
      <c r="I89" s="64"/>
      <c r="J89" s="64"/>
      <c r="K89" s="64"/>
      <c r="L89" s="64"/>
      <c r="M89" s="64"/>
      <c r="N89" s="65"/>
      <c r="O89" s="64"/>
      <c r="P89" s="64"/>
    </row>
    <row r="90" spans="1:16" ht="15" thickBot="1" x14ac:dyDescent="0.35">
      <c r="A90" s="72" t="s">
        <v>31</v>
      </c>
      <c r="B90" s="73"/>
      <c r="C90" s="74">
        <v>1.5</v>
      </c>
      <c r="D90" s="62"/>
      <c r="E90" s="63"/>
      <c r="F90" s="64"/>
      <c r="G90" s="64"/>
      <c r="H90" s="64"/>
      <c r="I90" s="64"/>
      <c r="J90" s="64"/>
      <c r="K90" s="64"/>
      <c r="L90" s="64"/>
      <c r="M90" s="64"/>
      <c r="N90" s="65"/>
      <c r="O90" s="64"/>
      <c r="P90" s="64"/>
    </row>
    <row r="91" spans="1:16" x14ac:dyDescent="0.3">
      <c r="A91" s="60"/>
      <c r="B91" s="61"/>
      <c r="C91" s="61"/>
      <c r="D91" s="62"/>
      <c r="E91" s="63"/>
      <c r="F91" s="64"/>
      <c r="G91" s="64"/>
      <c r="H91" s="64"/>
      <c r="I91" s="64"/>
      <c r="J91" s="75"/>
      <c r="K91" s="76"/>
      <c r="L91" s="64"/>
      <c r="M91" s="64"/>
      <c r="N91" s="65"/>
      <c r="O91" s="64"/>
      <c r="P91" s="64"/>
    </row>
    <row r="92" spans="1:16" ht="66.599999999999994" thickBot="1" x14ac:dyDescent="0.35">
      <c r="A92" s="77" t="s">
        <v>32</v>
      </c>
      <c r="B92" s="77" t="s">
        <v>33</v>
      </c>
      <c r="C92" s="77" t="s">
        <v>34</v>
      </c>
      <c r="D92" s="77" t="s">
        <v>35</v>
      </c>
      <c r="E92" s="78"/>
      <c r="F92" s="78" t="s">
        <v>36</v>
      </c>
      <c r="G92" s="78" t="s">
        <v>37</v>
      </c>
      <c r="H92" s="78" t="s">
        <v>38</v>
      </c>
      <c r="I92" s="79" t="s">
        <v>39</v>
      </c>
      <c r="J92" s="79" t="s">
        <v>40</v>
      </c>
      <c r="K92" s="79" t="s">
        <v>41</v>
      </c>
      <c r="L92" s="79" t="s">
        <v>42</v>
      </c>
      <c r="M92" s="79" t="s">
        <v>43</v>
      </c>
      <c r="N92" s="79" t="s">
        <v>44</v>
      </c>
      <c r="O92" s="78" t="s">
        <v>45</v>
      </c>
      <c r="P92" s="79" t="s">
        <v>46</v>
      </c>
    </row>
    <row r="93" spans="1:16" x14ac:dyDescent="0.3">
      <c r="A93" s="82"/>
      <c r="B93" s="82"/>
      <c r="C93" s="82"/>
      <c r="D93" s="83"/>
      <c r="E93" s="84"/>
      <c r="F93" s="84"/>
      <c r="G93" s="84"/>
      <c r="H93" s="84"/>
      <c r="I93" s="85"/>
      <c r="J93" s="85"/>
      <c r="K93" s="85"/>
      <c r="L93" s="85"/>
      <c r="M93" s="85"/>
      <c r="N93" s="86"/>
      <c r="O93" s="84"/>
      <c r="P93" s="85"/>
    </row>
    <row r="94" spans="1:16" x14ac:dyDescent="0.3">
      <c r="A94" s="19">
        <f>A63</f>
        <v>0</v>
      </c>
      <c r="B94" s="19" t="str">
        <f>B63</f>
        <v>Class 1</v>
      </c>
      <c r="C94" s="89">
        <v>0.04</v>
      </c>
      <c r="D94" s="19">
        <f t="shared" ref="D94:D113" si="20">P63</f>
        <v>0</v>
      </c>
      <c r="E94" s="84"/>
      <c r="F94" s="90"/>
      <c r="G94" s="90"/>
      <c r="H94" s="90">
        <v>0</v>
      </c>
      <c r="I94" s="91">
        <f>IF($C$89="No",0,IF((-H94+G94-F94)&lt;0,0,(-H94+G94-F94)))</f>
        <v>0</v>
      </c>
      <c r="J94" s="91">
        <f>IF($C$89="No",0,IF((G94-I94)&lt;0,0,(G94-I94)))</f>
        <v>0</v>
      </c>
      <c r="K94" s="91">
        <f>IF(B94="Class 12",0,(IF($C$89="No",0,IF(((J94*$C$90)-J94)&lt;0,0,((J94*$C$90)-J94)))))</f>
        <v>0</v>
      </c>
      <c r="L94" s="91">
        <f>IF(((F94-G94+H94)*50%)&lt;0,0,(F94-G94+H94)*50%)</f>
        <v>0</v>
      </c>
      <c r="M94" s="91">
        <f t="shared" ref="M94:M113" si="21">IF(OR(B94="Class 13",B94="Class 14.1"),"Calculate Manually",IF(B94="Class 12",MIN((D94+F94+H94),(D94+F94+H94+K94-L94)),(D94+F94+H94+K94-L94)))</f>
        <v>0</v>
      </c>
      <c r="N94" s="92">
        <v>0</v>
      </c>
      <c r="O94" s="90">
        <f t="shared" ref="O94:O102" si="22">N94</f>
        <v>0</v>
      </c>
      <c r="P94" s="91">
        <f>IF((D94+F94+H94-O94)&lt;0,0,(D94+F94+H94-O94))</f>
        <v>0</v>
      </c>
    </row>
    <row r="95" spans="1:16" x14ac:dyDescent="0.3">
      <c r="A95" s="19">
        <f t="shared" ref="A95:B110" si="23">A64</f>
        <v>0</v>
      </c>
      <c r="B95" s="19" t="str">
        <f t="shared" si="23"/>
        <v>Class 1b</v>
      </c>
      <c r="C95" s="89">
        <v>0.06</v>
      </c>
      <c r="D95" s="19">
        <f t="shared" si="20"/>
        <v>0</v>
      </c>
      <c r="E95" s="84"/>
      <c r="F95" s="90"/>
      <c r="G95" s="90"/>
      <c r="H95" s="90">
        <v>0</v>
      </c>
      <c r="I95" s="91">
        <f t="shared" ref="I95:I113" si="24">IF($C$89="No",0,IF((-H95+G95-F95)&lt;0,0,(-H95+G95-F95)))</f>
        <v>0</v>
      </c>
      <c r="J95" s="91">
        <f t="shared" ref="J95:J113" si="25">IF($C$89="No",0,IF((G95-I95)&lt;0,0,(G95-I95)))</f>
        <v>0</v>
      </c>
      <c r="K95" s="91">
        <f t="shared" ref="K95:K113" si="26">IF(B95="Class 12",0,(IF($C$89="No",0,IF(((J95*$C$90)-J95)&lt;0,0,((J95*$C$90)-J95)))))</f>
        <v>0</v>
      </c>
      <c r="L95" s="91">
        <f t="shared" ref="L95:L113" si="27">IF(((F95-G95+H95)*50%)&lt;0,0,(F95-G95+H95)*50%)</f>
        <v>0</v>
      </c>
      <c r="M95" s="91">
        <f t="shared" si="21"/>
        <v>0</v>
      </c>
      <c r="N95" s="92">
        <v>0</v>
      </c>
      <c r="O95" s="90">
        <f t="shared" si="22"/>
        <v>0</v>
      </c>
      <c r="P95" s="91">
        <f t="shared" ref="P95:P113" si="28">IF((D95+F95+H95-O95)&lt;0,0,(D95+F95+H95-O95))</f>
        <v>0</v>
      </c>
    </row>
    <row r="96" spans="1:16" x14ac:dyDescent="0.3">
      <c r="A96" s="19">
        <f t="shared" si="23"/>
        <v>0</v>
      </c>
      <c r="B96" s="19" t="str">
        <f t="shared" si="23"/>
        <v>Class 8</v>
      </c>
      <c r="C96" s="89">
        <v>0.2</v>
      </c>
      <c r="D96" s="19">
        <f t="shared" si="20"/>
        <v>1422651.6</v>
      </c>
      <c r="E96" s="84"/>
      <c r="F96" s="90">
        <v>878180</v>
      </c>
      <c r="G96" s="90"/>
      <c r="H96" s="90">
        <v>0</v>
      </c>
      <c r="I96" s="91">
        <f t="shared" si="24"/>
        <v>0</v>
      </c>
      <c r="J96" s="91">
        <f t="shared" si="25"/>
        <v>0</v>
      </c>
      <c r="K96" s="91">
        <f t="shared" si="26"/>
        <v>0</v>
      </c>
      <c r="L96" s="91">
        <f t="shared" si="27"/>
        <v>439090</v>
      </c>
      <c r="M96" s="91">
        <f t="shared" si="21"/>
        <v>1861741.6</v>
      </c>
      <c r="N96" s="92">
        <v>372348.32000000007</v>
      </c>
      <c r="O96" s="90">
        <f t="shared" si="22"/>
        <v>372348.32000000007</v>
      </c>
      <c r="P96" s="91">
        <f t="shared" si="28"/>
        <v>1928483.28</v>
      </c>
    </row>
    <row r="97" spans="1:16" x14ac:dyDescent="0.3">
      <c r="A97" s="19">
        <f t="shared" si="23"/>
        <v>0</v>
      </c>
      <c r="B97" s="19" t="str">
        <f t="shared" si="23"/>
        <v>Class 10</v>
      </c>
      <c r="C97" s="89">
        <v>0.3</v>
      </c>
      <c r="D97" s="19">
        <f t="shared" si="20"/>
        <v>932025</v>
      </c>
      <c r="E97" s="84"/>
      <c r="F97" s="90">
        <v>645000</v>
      </c>
      <c r="G97" s="90"/>
      <c r="H97" s="90">
        <v>0</v>
      </c>
      <c r="I97" s="91">
        <f t="shared" si="24"/>
        <v>0</v>
      </c>
      <c r="J97" s="91">
        <f t="shared" si="25"/>
        <v>0</v>
      </c>
      <c r="K97" s="91">
        <f t="shared" si="26"/>
        <v>0</v>
      </c>
      <c r="L97" s="91">
        <f t="shared" si="27"/>
        <v>322500</v>
      </c>
      <c r="M97" s="91">
        <f t="shared" si="21"/>
        <v>1254525</v>
      </c>
      <c r="N97" s="92">
        <v>376357.5</v>
      </c>
      <c r="O97" s="90">
        <f t="shared" si="22"/>
        <v>376357.5</v>
      </c>
      <c r="P97" s="91">
        <f t="shared" si="28"/>
        <v>1200667.5</v>
      </c>
    </row>
    <row r="98" spans="1:16" x14ac:dyDescent="0.3">
      <c r="A98" s="19">
        <f t="shared" si="23"/>
        <v>0</v>
      </c>
      <c r="B98" s="19" t="str">
        <f t="shared" si="23"/>
        <v>Class 12</v>
      </c>
      <c r="C98" s="89">
        <v>1</v>
      </c>
      <c r="D98" s="19">
        <f t="shared" si="20"/>
        <v>40000</v>
      </c>
      <c r="E98" s="84"/>
      <c r="F98" s="90">
        <v>80000</v>
      </c>
      <c r="G98" s="90"/>
      <c r="H98" s="90">
        <v>0</v>
      </c>
      <c r="I98" s="91">
        <f t="shared" si="24"/>
        <v>0</v>
      </c>
      <c r="J98" s="91">
        <f t="shared" si="25"/>
        <v>0</v>
      </c>
      <c r="K98" s="91">
        <f t="shared" si="26"/>
        <v>0</v>
      </c>
      <c r="L98" s="91">
        <f t="shared" si="27"/>
        <v>40000</v>
      </c>
      <c r="M98" s="91">
        <f t="shared" si="21"/>
        <v>80000</v>
      </c>
      <c r="N98" s="92">
        <v>80000</v>
      </c>
      <c r="O98" s="90">
        <f t="shared" si="22"/>
        <v>80000</v>
      </c>
      <c r="P98" s="91">
        <f t="shared" si="28"/>
        <v>40000</v>
      </c>
    </row>
    <row r="99" spans="1:16" x14ac:dyDescent="0.3">
      <c r="A99" s="19">
        <f t="shared" si="23"/>
        <v>0</v>
      </c>
      <c r="B99" s="19" t="str">
        <f t="shared" si="23"/>
        <v>Class 45</v>
      </c>
      <c r="C99" s="89">
        <v>0.45</v>
      </c>
      <c r="D99" s="19">
        <f t="shared" si="20"/>
        <v>0</v>
      </c>
      <c r="E99" s="84"/>
      <c r="F99" s="90"/>
      <c r="G99" s="90"/>
      <c r="H99" s="90">
        <v>0</v>
      </c>
      <c r="I99" s="91">
        <f t="shared" si="24"/>
        <v>0</v>
      </c>
      <c r="J99" s="91">
        <f t="shared" si="25"/>
        <v>0</v>
      </c>
      <c r="K99" s="91">
        <f t="shared" si="26"/>
        <v>0</v>
      </c>
      <c r="L99" s="91">
        <f t="shared" si="27"/>
        <v>0</v>
      </c>
      <c r="M99" s="91">
        <f t="shared" si="21"/>
        <v>0</v>
      </c>
      <c r="N99" s="92">
        <v>0</v>
      </c>
      <c r="O99" s="90">
        <f t="shared" si="22"/>
        <v>0</v>
      </c>
      <c r="P99" s="91">
        <f t="shared" si="28"/>
        <v>0</v>
      </c>
    </row>
    <row r="100" spans="1:16" x14ac:dyDescent="0.3">
      <c r="A100" s="19">
        <f t="shared" si="23"/>
        <v>0</v>
      </c>
      <c r="B100" s="19" t="str">
        <f t="shared" si="23"/>
        <v>Class 47</v>
      </c>
      <c r="C100" s="89">
        <v>0.08</v>
      </c>
      <c r="D100" s="19">
        <f t="shared" si="20"/>
        <v>10428001.689599998</v>
      </c>
      <c r="E100" s="84"/>
      <c r="F100" s="90">
        <v>5657553</v>
      </c>
      <c r="G100" s="90"/>
      <c r="H100" s="90">
        <v>0</v>
      </c>
      <c r="I100" s="91">
        <f t="shared" si="24"/>
        <v>0</v>
      </c>
      <c r="J100" s="91">
        <f t="shared" si="25"/>
        <v>0</v>
      </c>
      <c r="K100" s="91">
        <f t="shared" si="26"/>
        <v>0</v>
      </c>
      <c r="L100" s="91">
        <f t="shared" si="27"/>
        <v>2828776.5</v>
      </c>
      <c r="M100" s="91">
        <f t="shared" si="21"/>
        <v>13256778.189599998</v>
      </c>
      <c r="N100" s="92">
        <v>1060542.2551679998</v>
      </c>
      <c r="O100" s="90">
        <f t="shared" si="22"/>
        <v>1060542.2551679998</v>
      </c>
      <c r="P100" s="91">
        <f t="shared" si="28"/>
        <v>15025012.434431998</v>
      </c>
    </row>
    <row r="101" spans="1:16" x14ac:dyDescent="0.3">
      <c r="A101" s="19">
        <f t="shared" si="23"/>
        <v>0</v>
      </c>
      <c r="B101" s="19" t="str">
        <f t="shared" si="23"/>
        <v>Class 50</v>
      </c>
      <c r="C101" s="89">
        <v>0.55000000000000004</v>
      </c>
      <c r="D101" s="19">
        <f t="shared" si="20"/>
        <v>103022.5</v>
      </c>
      <c r="E101" s="84"/>
      <c r="F101" s="90">
        <v>98000</v>
      </c>
      <c r="G101" s="90"/>
      <c r="H101" s="90">
        <v>0</v>
      </c>
      <c r="I101" s="91">
        <f t="shared" si="24"/>
        <v>0</v>
      </c>
      <c r="J101" s="91">
        <f t="shared" si="25"/>
        <v>0</v>
      </c>
      <c r="K101" s="91">
        <f t="shared" si="26"/>
        <v>0</v>
      </c>
      <c r="L101" s="91">
        <f t="shared" si="27"/>
        <v>49000</v>
      </c>
      <c r="M101" s="91">
        <f t="shared" si="21"/>
        <v>152022.5</v>
      </c>
      <c r="N101" s="92">
        <v>83612.375</v>
      </c>
      <c r="O101" s="90">
        <f t="shared" si="22"/>
        <v>83612.375</v>
      </c>
      <c r="P101" s="91">
        <f t="shared" si="28"/>
        <v>117410.125</v>
      </c>
    </row>
    <row r="102" spans="1:16" x14ac:dyDescent="0.3">
      <c r="A102" s="19">
        <f t="shared" si="23"/>
        <v>0</v>
      </c>
      <c r="B102" s="19" t="str">
        <f t="shared" si="23"/>
        <v>Class 95</v>
      </c>
      <c r="C102" s="89">
        <v>0</v>
      </c>
      <c r="D102" s="19">
        <f t="shared" si="20"/>
        <v>0</v>
      </c>
      <c r="E102" s="84"/>
      <c r="F102" s="90"/>
      <c r="G102" s="90"/>
      <c r="H102" s="90"/>
      <c r="I102" s="91">
        <f t="shared" si="24"/>
        <v>0</v>
      </c>
      <c r="J102" s="91">
        <f t="shared" si="25"/>
        <v>0</v>
      </c>
      <c r="K102" s="91">
        <f t="shared" si="26"/>
        <v>0</v>
      </c>
      <c r="L102" s="91">
        <f t="shared" si="27"/>
        <v>0</v>
      </c>
      <c r="M102" s="91">
        <f t="shared" si="21"/>
        <v>0</v>
      </c>
      <c r="N102" s="92">
        <v>0</v>
      </c>
      <c r="O102" s="90">
        <f t="shared" si="22"/>
        <v>0</v>
      </c>
      <c r="P102" s="91">
        <f t="shared" si="28"/>
        <v>0</v>
      </c>
    </row>
    <row r="103" spans="1:16" x14ac:dyDescent="0.3">
      <c r="A103" s="19">
        <f t="shared" si="23"/>
        <v>0</v>
      </c>
      <c r="B103" s="19" t="str">
        <f t="shared" si="23"/>
        <v>Class 14.1</v>
      </c>
      <c r="C103" s="89">
        <v>0.05</v>
      </c>
      <c r="D103" s="19">
        <f t="shared" si="20"/>
        <v>0</v>
      </c>
      <c r="E103" s="84"/>
      <c r="F103" s="90"/>
      <c r="G103" s="90"/>
      <c r="H103" s="90">
        <v>0</v>
      </c>
      <c r="I103" s="91">
        <f t="shared" si="24"/>
        <v>0</v>
      </c>
      <c r="J103" s="91">
        <f t="shared" si="25"/>
        <v>0</v>
      </c>
      <c r="K103" s="91">
        <f t="shared" si="26"/>
        <v>0</v>
      </c>
      <c r="L103" s="91">
        <f t="shared" si="27"/>
        <v>0</v>
      </c>
      <c r="M103" s="91" t="str">
        <f t="shared" si="21"/>
        <v>Calculate Manually</v>
      </c>
      <c r="N103" s="92" t="s">
        <v>58</v>
      </c>
      <c r="O103" s="90">
        <f>D103*0.05</f>
        <v>0</v>
      </c>
      <c r="P103" s="91">
        <f t="shared" si="28"/>
        <v>0</v>
      </c>
    </row>
    <row r="104" spans="1:16" x14ac:dyDescent="0.3">
      <c r="A104" s="19">
        <f t="shared" si="23"/>
        <v>0</v>
      </c>
      <c r="B104" s="19">
        <f t="shared" si="23"/>
        <v>0</v>
      </c>
      <c r="C104" s="89">
        <v>0</v>
      </c>
      <c r="D104" s="19">
        <f t="shared" si="20"/>
        <v>0</v>
      </c>
      <c r="E104" s="84"/>
      <c r="F104" s="90"/>
      <c r="G104" s="90"/>
      <c r="H104" s="90"/>
      <c r="I104" s="91">
        <f t="shared" si="24"/>
        <v>0</v>
      </c>
      <c r="J104" s="91">
        <f t="shared" si="25"/>
        <v>0</v>
      </c>
      <c r="K104" s="91">
        <f t="shared" si="26"/>
        <v>0</v>
      </c>
      <c r="L104" s="91">
        <f t="shared" si="27"/>
        <v>0</v>
      </c>
      <c r="M104" s="91">
        <f t="shared" si="21"/>
        <v>0</v>
      </c>
      <c r="N104" s="92">
        <v>0</v>
      </c>
      <c r="O104" s="90"/>
      <c r="P104" s="91">
        <f t="shared" si="28"/>
        <v>0</v>
      </c>
    </row>
    <row r="105" spans="1:16" x14ac:dyDescent="0.3">
      <c r="A105" s="19">
        <f t="shared" si="23"/>
        <v>0</v>
      </c>
      <c r="B105" s="19">
        <f t="shared" si="23"/>
        <v>0</v>
      </c>
      <c r="C105" s="89">
        <v>0</v>
      </c>
      <c r="D105" s="19">
        <f t="shared" si="20"/>
        <v>0</v>
      </c>
      <c r="E105" s="84"/>
      <c r="F105" s="90"/>
      <c r="G105" s="90"/>
      <c r="H105" s="90"/>
      <c r="I105" s="91">
        <f t="shared" si="24"/>
        <v>0</v>
      </c>
      <c r="J105" s="91">
        <f t="shared" si="25"/>
        <v>0</v>
      </c>
      <c r="K105" s="91">
        <f t="shared" si="26"/>
        <v>0</v>
      </c>
      <c r="L105" s="91">
        <f t="shared" si="27"/>
        <v>0</v>
      </c>
      <c r="M105" s="91">
        <f t="shared" si="21"/>
        <v>0</v>
      </c>
      <c r="N105" s="92">
        <v>0</v>
      </c>
      <c r="O105" s="90"/>
      <c r="P105" s="91">
        <f t="shared" si="28"/>
        <v>0</v>
      </c>
    </row>
    <row r="106" spans="1:16" x14ac:dyDescent="0.3">
      <c r="A106" s="19">
        <f t="shared" si="23"/>
        <v>0</v>
      </c>
      <c r="B106" s="19">
        <f t="shared" si="23"/>
        <v>0</v>
      </c>
      <c r="C106" s="89">
        <v>0</v>
      </c>
      <c r="D106" s="19">
        <f t="shared" si="20"/>
        <v>0</v>
      </c>
      <c r="E106" s="84"/>
      <c r="F106" s="90"/>
      <c r="G106" s="90"/>
      <c r="H106" s="90"/>
      <c r="I106" s="91">
        <f t="shared" si="24"/>
        <v>0</v>
      </c>
      <c r="J106" s="91">
        <f t="shared" si="25"/>
        <v>0</v>
      </c>
      <c r="K106" s="91">
        <f t="shared" si="26"/>
        <v>0</v>
      </c>
      <c r="L106" s="91">
        <f t="shared" si="27"/>
        <v>0</v>
      </c>
      <c r="M106" s="91">
        <f t="shared" si="21"/>
        <v>0</v>
      </c>
      <c r="N106" s="92">
        <v>0</v>
      </c>
      <c r="O106" s="90"/>
      <c r="P106" s="91">
        <f t="shared" si="28"/>
        <v>0</v>
      </c>
    </row>
    <row r="107" spans="1:16" x14ac:dyDescent="0.3">
      <c r="A107" s="19">
        <f t="shared" si="23"/>
        <v>0</v>
      </c>
      <c r="B107" s="19">
        <f t="shared" si="23"/>
        <v>0</v>
      </c>
      <c r="C107" s="89">
        <v>0</v>
      </c>
      <c r="D107" s="19">
        <f t="shared" si="20"/>
        <v>0</v>
      </c>
      <c r="E107" s="84"/>
      <c r="F107" s="90"/>
      <c r="G107" s="90"/>
      <c r="H107" s="90"/>
      <c r="I107" s="91">
        <f t="shared" si="24"/>
        <v>0</v>
      </c>
      <c r="J107" s="91">
        <f t="shared" si="25"/>
        <v>0</v>
      </c>
      <c r="K107" s="91">
        <f t="shared" si="26"/>
        <v>0</v>
      </c>
      <c r="L107" s="91">
        <f t="shared" si="27"/>
        <v>0</v>
      </c>
      <c r="M107" s="91">
        <f t="shared" si="21"/>
        <v>0</v>
      </c>
      <c r="N107" s="92">
        <v>0</v>
      </c>
      <c r="O107" s="90"/>
      <c r="P107" s="91">
        <f t="shared" si="28"/>
        <v>0</v>
      </c>
    </row>
    <row r="108" spans="1:16" x14ac:dyDescent="0.3">
      <c r="A108" s="19">
        <f t="shared" si="23"/>
        <v>0</v>
      </c>
      <c r="B108" s="19">
        <f t="shared" si="23"/>
        <v>0</v>
      </c>
      <c r="C108" s="89">
        <v>0</v>
      </c>
      <c r="D108" s="19">
        <f t="shared" si="20"/>
        <v>0</v>
      </c>
      <c r="E108" s="84"/>
      <c r="F108" s="90"/>
      <c r="G108" s="90"/>
      <c r="H108" s="90"/>
      <c r="I108" s="91">
        <f t="shared" si="24"/>
        <v>0</v>
      </c>
      <c r="J108" s="91">
        <f t="shared" si="25"/>
        <v>0</v>
      </c>
      <c r="K108" s="91">
        <f t="shared" si="26"/>
        <v>0</v>
      </c>
      <c r="L108" s="91">
        <f t="shared" si="27"/>
        <v>0</v>
      </c>
      <c r="M108" s="91">
        <f t="shared" si="21"/>
        <v>0</v>
      </c>
      <c r="N108" s="92">
        <v>0</v>
      </c>
      <c r="O108" s="90"/>
      <c r="P108" s="91">
        <f t="shared" si="28"/>
        <v>0</v>
      </c>
    </row>
    <row r="109" spans="1:16" x14ac:dyDescent="0.3">
      <c r="A109" s="19">
        <f t="shared" si="23"/>
        <v>0</v>
      </c>
      <c r="B109" s="19">
        <f t="shared" si="23"/>
        <v>0</v>
      </c>
      <c r="C109" s="89">
        <v>0</v>
      </c>
      <c r="D109" s="19">
        <f t="shared" si="20"/>
        <v>0</v>
      </c>
      <c r="E109" s="84"/>
      <c r="F109" s="90"/>
      <c r="G109" s="90"/>
      <c r="H109" s="90"/>
      <c r="I109" s="91">
        <f t="shared" si="24"/>
        <v>0</v>
      </c>
      <c r="J109" s="91">
        <f t="shared" si="25"/>
        <v>0</v>
      </c>
      <c r="K109" s="91">
        <f t="shared" si="26"/>
        <v>0</v>
      </c>
      <c r="L109" s="91">
        <f t="shared" si="27"/>
        <v>0</v>
      </c>
      <c r="M109" s="91">
        <f t="shared" si="21"/>
        <v>0</v>
      </c>
      <c r="N109" s="92">
        <v>0</v>
      </c>
      <c r="O109" s="90"/>
      <c r="P109" s="91">
        <f t="shared" si="28"/>
        <v>0</v>
      </c>
    </row>
    <row r="110" spans="1:16" x14ac:dyDescent="0.3">
      <c r="A110" s="19">
        <f t="shared" si="23"/>
        <v>0</v>
      </c>
      <c r="B110" s="19">
        <f t="shared" si="23"/>
        <v>0</v>
      </c>
      <c r="C110" s="89">
        <v>0</v>
      </c>
      <c r="D110" s="19">
        <f t="shared" si="20"/>
        <v>0</v>
      </c>
      <c r="E110" s="84"/>
      <c r="F110" s="90"/>
      <c r="G110" s="90"/>
      <c r="H110" s="90"/>
      <c r="I110" s="91">
        <f t="shared" si="24"/>
        <v>0</v>
      </c>
      <c r="J110" s="91">
        <f t="shared" si="25"/>
        <v>0</v>
      </c>
      <c r="K110" s="91">
        <f t="shared" si="26"/>
        <v>0</v>
      </c>
      <c r="L110" s="91">
        <f t="shared" si="27"/>
        <v>0</v>
      </c>
      <c r="M110" s="91">
        <f t="shared" si="21"/>
        <v>0</v>
      </c>
      <c r="N110" s="92">
        <v>0</v>
      </c>
      <c r="O110" s="90"/>
      <c r="P110" s="91">
        <f t="shared" si="28"/>
        <v>0</v>
      </c>
    </row>
    <row r="111" spans="1:16" x14ac:dyDescent="0.3">
      <c r="A111" s="19">
        <f t="shared" ref="A111:B113" si="29">A80</f>
        <v>0</v>
      </c>
      <c r="B111" s="19">
        <f t="shared" si="29"/>
        <v>0</v>
      </c>
      <c r="C111" s="89">
        <v>0</v>
      </c>
      <c r="D111" s="19">
        <f t="shared" si="20"/>
        <v>0</v>
      </c>
      <c r="E111" s="84"/>
      <c r="F111" s="90"/>
      <c r="G111" s="90"/>
      <c r="H111" s="90"/>
      <c r="I111" s="91">
        <f t="shared" si="24"/>
        <v>0</v>
      </c>
      <c r="J111" s="91">
        <f t="shared" si="25"/>
        <v>0</v>
      </c>
      <c r="K111" s="91">
        <f t="shared" si="26"/>
        <v>0</v>
      </c>
      <c r="L111" s="91">
        <f t="shared" si="27"/>
        <v>0</v>
      </c>
      <c r="M111" s="91">
        <f t="shared" si="21"/>
        <v>0</v>
      </c>
      <c r="N111" s="92">
        <v>0</v>
      </c>
      <c r="O111" s="90"/>
      <c r="P111" s="91">
        <f t="shared" si="28"/>
        <v>0</v>
      </c>
    </row>
    <row r="112" spans="1:16" x14ac:dyDescent="0.3">
      <c r="A112" s="19">
        <f t="shared" si="29"/>
        <v>0</v>
      </c>
      <c r="B112" s="19">
        <f t="shared" si="29"/>
        <v>0</v>
      </c>
      <c r="C112" s="89">
        <v>0</v>
      </c>
      <c r="D112" s="19">
        <f t="shared" si="20"/>
        <v>0</v>
      </c>
      <c r="E112" s="84"/>
      <c r="F112" s="90"/>
      <c r="G112" s="90"/>
      <c r="H112" s="90"/>
      <c r="I112" s="91">
        <f t="shared" si="24"/>
        <v>0</v>
      </c>
      <c r="J112" s="91">
        <f t="shared" si="25"/>
        <v>0</v>
      </c>
      <c r="K112" s="91">
        <f t="shared" si="26"/>
        <v>0</v>
      </c>
      <c r="L112" s="91">
        <f t="shared" si="27"/>
        <v>0</v>
      </c>
      <c r="M112" s="91">
        <f t="shared" si="21"/>
        <v>0</v>
      </c>
      <c r="N112" s="92">
        <v>0</v>
      </c>
      <c r="O112" s="90"/>
      <c r="P112" s="91">
        <f t="shared" si="28"/>
        <v>0</v>
      </c>
    </row>
    <row r="113" spans="1:16" x14ac:dyDescent="0.3">
      <c r="A113" s="19">
        <f t="shared" si="29"/>
        <v>0</v>
      </c>
      <c r="B113" s="19">
        <f t="shared" si="29"/>
        <v>0</v>
      </c>
      <c r="C113" s="89">
        <v>0</v>
      </c>
      <c r="D113" s="19">
        <f t="shared" si="20"/>
        <v>0</v>
      </c>
      <c r="E113" s="84"/>
      <c r="F113" s="90"/>
      <c r="G113" s="90"/>
      <c r="H113" s="90"/>
      <c r="I113" s="91">
        <f t="shared" si="24"/>
        <v>0</v>
      </c>
      <c r="J113" s="91">
        <f t="shared" si="25"/>
        <v>0</v>
      </c>
      <c r="K113" s="91">
        <f t="shared" si="26"/>
        <v>0</v>
      </c>
      <c r="L113" s="91">
        <f t="shared" si="27"/>
        <v>0</v>
      </c>
      <c r="M113" s="91">
        <f t="shared" si="21"/>
        <v>0</v>
      </c>
      <c r="N113" s="92">
        <v>0</v>
      </c>
      <c r="O113" s="90"/>
      <c r="P113" s="91">
        <f t="shared" si="28"/>
        <v>0</v>
      </c>
    </row>
    <row r="114" spans="1:16" x14ac:dyDescent="0.3">
      <c r="A114" s="98"/>
      <c r="B114" s="98"/>
      <c r="C114" s="99"/>
      <c r="D114" s="85"/>
      <c r="E114" s="84"/>
      <c r="F114" s="84"/>
      <c r="G114" s="84"/>
      <c r="H114" s="84"/>
      <c r="I114" s="85"/>
      <c r="J114" s="85"/>
      <c r="K114" s="85"/>
      <c r="L114" s="85"/>
      <c r="M114" s="85"/>
      <c r="N114" s="86"/>
      <c r="O114" s="84"/>
      <c r="P114" s="85"/>
    </row>
    <row r="115" spans="1:16" ht="15" thickBot="1" x14ac:dyDescent="0.35">
      <c r="A115" s="93"/>
      <c r="B115" s="93"/>
      <c r="C115" s="94" t="s">
        <v>51</v>
      </c>
      <c r="D115" s="95">
        <f>SUM(D93:D114)</f>
        <v>12925700.789599998</v>
      </c>
      <c r="E115" s="84"/>
      <c r="F115" s="96">
        <f t="shared" ref="F115:P115" si="30">SUM(F93:F114)</f>
        <v>7358733</v>
      </c>
      <c r="G115" s="96">
        <f t="shared" si="30"/>
        <v>0</v>
      </c>
      <c r="H115" s="96">
        <f t="shared" si="30"/>
        <v>0</v>
      </c>
      <c r="I115" s="95">
        <f t="shared" si="30"/>
        <v>0</v>
      </c>
      <c r="J115" s="95">
        <f t="shared" si="30"/>
        <v>0</v>
      </c>
      <c r="K115" s="95">
        <f t="shared" si="30"/>
        <v>0</v>
      </c>
      <c r="L115" s="95">
        <f t="shared" si="30"/>
        <v>3679366.5</v>
      </c>
      <c r="M115" s="95">
        <f t="shared" si="30"/>
        <v>16605067.289599998</v>
      </c>
      <c r="N115" s="95">
        <f t="shared" si="30"/>
        <v>1972860.4501679998</v>
      </c>
      <c r="O115" s="96">
        <f t="shared" si="30"/>
        <v>1972860.4501679998</v>
      </c>
      <c r="P115" s="95">
        <f t="shared" si="30"/>
        <v>18311573.339431997</v>
      </c>
    </row>
    <row r="116" spans="1:16" ht="15" thickTop="1" x14ac:dyDescent="0.3"/>
    <row r="117" spans="1:16" ht="15" thickBot="1" x14ac:dyDescent="0.35"/>
    <row r="118" spans="1:16" ht="15" thickBot="1" x14ac:dyDescent="0.35">
      <c r="A118" s="67" t="s">
        <v>26</v>
      </c>
      <c r="B118" s="68"/>
      <c r="C118" s="69" t="s">
        <v>55</v>
      </c>
      <c r="D118" s="71" t="s">
        <v>53</v>
      </c>
      <c r="E118" s="63"/>
      <c r="F118" s="64"/>
      <c r="G118" s="64"/>
      <c r="H118" s="64"/>
      <c r="I118" s="64"/>
      <c r="J118" s="64"/>
      <c r="K118" s="64"/>
      <c r="L118" s="64"/>
      <c r="M118" s="64"/>
      <c r="N118" s="65"/>
      <c r="O118" s="64"/>
      <c r="P118" s="64"/>
    </row>
    <row r="119" spans="1:16" ht="15" thickBot="1" x14ac:dyDescent="0.35">
      <c r="A119" s="60"/>
      <c r="B119" s="61"/>
      <c r="C119" s="61"/>
      <c r="D119" s="62"/>
      <c r="E119" s="63"/>
      <c r="F119" s="64"/>
      <c r="G119" s="64"/>
      <c r="H119" s="64"/>
      <c r="I119" s="64"/>
      <c r="J119" s="64"/>
      <c r="K119" s="64"/>
      <c r="L119" s="64"/>
      <c r="M119" s="64"/>
      <c r="N119" s="65"/>
      <c r="O119" s="64"/>
      <c r="P119" s="64"/>
    </row>
    <row r="120" spans="1:16" ht="15" thickBot="1" x14ac:dyDescent="0.35">
      <c r="A120" s="67" t="s">
        <v>28</v>
      </c>
      <c r="B120" s="68"/>
      <c r="C120" s="70" t="s">
        <v>29</v>
      </c>
      <c r="D120" s="62"/>
      <c r="E120" s="63"/>
      <c r="F120" s="64"/>
      <c r="G120" s="64"/>
      <c r="H120" s="64"/>
      <c r="I120" s="64"/>
      <c r="J120" s="64"/>
      <c r="K120" s="64"/>
      <c r="L120" s="64"/>
      <c r="M120" s="64"/>
      <c r="N120" s="65"/>
      <c r="O120" s="64"/>
      <c r="P120" s="64"/>
    </row>
    <row r="121" spans="1:16" ht="15" thickBot="1" x14ac:dyDescent="0.35">
      <c r="A121" s="72" t="s">
        <v>31</v>
      </c>
      <c r="B121" s="73"/>
      <c r="C121" s="74">
        <v>1.5</v>
      </c>
      <c r="D121" s="62"/>
      <c r="E121" s="63"/>
      <c r="F121" s="64"/>
      <c r="G121" s="64"/>
      <c r="H121" s="64"/>
      <c r="I121" s="64"/>
      <c r="J121" s="64"/>
      <c r="K121" s="64"/>
      <c r="L121" s="64"/>
      <c r="M121" s="64"/>
      <c r="N121" s="65"/>
      <c r="O121" s="64"/>
      <c r="P121" s="64"/>
    </row>
    <row r="122" spans="1:16" x14ac:dyDescent="0.3">
      <c r="A122" s="60"/>
      <c r="B122" s="61"/>
      <c r="C122" s="61"/>
      <c r="D122" s="62"/>
      <c r="E122" s="63"/>
      <c r="F122" s="64"/>
      <c r="G122" s="64"/>
      <c r="H122" s="64"/>
      <c r="I122" s="64"/>
      <c r="J122" s="75"/>
      <c r="K122" s="76"/>
      <c r="L122" s="64"/>
      <c r="M122" s="64"/>
      <c r="N122" s="65"/>
      <c r="O122" s="64"/>
      <c r="P122" s="64"/>
    </row>
    <row r="123" spans="1:16" ht="66.599999999999994" thickBot="1" x14ac:dyDescent="0.35">
      <c r="A123" s="77" t="s">
        <v>32</v>
      </c>
      <c r="B123" s="77" t="s">
        <v>33</v>
      </c>
      <c r="C123" s="77" t="s">
        <v>34</v>
      </c>
      <c r="D123" s="77" t="s">
        <v>35</v>
      </c>
      <c r="E123" s="78"/>
      <c r="F123" s="78" t="s">
        <v>36</v>
      </c>
      <c r="G123" s="78" t="s">
        <v>37</v>
      </c>
      <c r="H123" s="78" t="s">
        <v>38</v>
      </c>
      <c r="I123" s="79" t="s">
        <v>39</v>
      </c>
      <c r="J123" s="79" t="s">
        <v>40</v>
      </c>
      <c r="K123" s="79" t="s">
        <v>41</v>
      </c>
      <c r="L123" s="79" t="s">
        <v>42</v>
      </c>
      <c r="M123" s="79" t="s">
        <v>43</v>
      </c>
      <c r="N123" s="79" t="s">
        <v>44</v>
      </c>
      <c r="O123" s="78" t="s">
        <v>45</v>
      </c>
      <c r="P123" s="79" t="s">
        <v>46</v>
      </c>
    </row>
    <row r="124" spans="1:16" x14ac:dyDescent="0.3">
      <c r="A124" s="82"/>
      <c r="B124" s="82"/>
      <c r="C124" s="82"/>
      <c r="D124" s="83"/>
      <c r="E124" s="84"/>
      <c r="F124" s="84"/>
      <c r="G124" s="84"/>
      <c r="H124" s="84"/>
      <c r="I124" s="85"/>
      <c r="J124" s="85"/>
      <c r="K124" s="85"/>
      <c r="L124" s="85"/>
      <c r="M124" s="85"/>
      <c r="N124" s="86"/>
      <c r="O124" s="84"/>
      <c r="P124" s="85"/>
    </row>
    <row r="125" spans="1:16" x14ac:dyDescent="0.3">
      <c r="A125" s="19">
        <f>A94</f>
        <v>0</v>
      </c>
      <c r="B125" s="19" t="str">
        <f>B94</f>
        <v>Class 1</v>
      </c>
      <c r="C125" s="89">
        <v>0.04</v>
      </c>
      <c r="D125" s="19">
        <f t="shared" ref="D125:D144" si="31">P94</f>
        <v>0</v>
      </c>
      <c r="E125" s="84"/>
      <c r="F125" s="90"/>
      <c r="G125" s="90"/>
      <c r="H125" s="90">
        <v>0</v>
      </c>
      <c r="I125" s="91">
        <f>IF($C$120="No",0,IF((-H125+G125-F125)&lt;0,0,(-H125+G125-F125)))</f>
        <v>0</v>
      </c>
      <c r="J125" s="91">
        <f>IF($C$120="No",0,IF((G125-I125)&lt;0,0,(G125-I125)))</f>
        <v>0</v>
      </c>
      <c r="K125" s="91">
        <f>IF(B125="Class 12",0,(IF($C$120="No",0,IF(((J125*$C$121)-J125)&lt;0,0,((J125*$C$121)-J125)))))</f>
        <v>0</v>
      </c>
      <c r="L125" s="91">
        <f>IF(((F125-G125+H125)*50%)&lt;0,0,(F125-G125+H125)*50%)</f>
        <v>0</v>
      </c>
      <c r="M125" s="91">
        <f t="shared" ref="M125:M144" si="32">IF(OR(B125="Class 13",B125="Class 14.1"),"Calculate Manually",IF(B125="Class 12",MIN((D125+F125+H125),(D125+F125+H125+K125-L125)),(D125+F125+H125+K125-L125)))</f>
        <v>0</v>
      </c>
      <c r="N125" s="92">
        <v>0</v>
      </c>
      <c r="O125" s="90">
        <f t="shared" ref="O125:O133" si="33">N125</f>
        <v>0</v>
      </c>
      <c r="P125" s="91">
        <f>IF((D125+F125+H125-O125)&lt;0,0,(D125+F125+H125-O125))</f>
        <v>0</v>
      </c>
    </row>
    <row r="126" spans="1:16" x14ac:dyDescent="0.3">
      <c r="A126" s="19">
        <f t="shared" ref="A126:B141" si="34">A95</f>
        <v>0</v>
      </c>
      <c r="B126" s="19" t="str">
        <f t="shared" si="34"/>
        <v>Class 1b</v>
      </c>
      <c r="C126" s="89">
        <v>0.06</v>
      </c>
      <c r="D126" s="19">
        <f t="shared" si="31"/>
        <v>0</v>
      </c>
      <c r="E126" s="84"/>
      <c r="F126" s="90"/>
      <c r="G126" s="90"/>
      <c r="H126" s="90">
        <v>0</v>
      </c>
      <c r="I126" s="91">
        <f t="shared" ref="I126:I144" si="35">IF($C$120="No",0,IF((-H126+G126-F126)&lt;0,0,(-H126+G126-F126)))</f>
        <v>0</v>
      </c>
      <c r="J126" s="91">
        <f t="shared" ref="J126:J144" si="36">IF($C$120="No",0,IF((G126-I126)&lt;0,0,(G126-I126)))</f>
        <v>0</v>
      </c>
      <c r="K126" s="91">
        <f t="shared" ref="K126:K144" si="37">IF(B126="Class 12",0,(IF($C$120="No",0,IF(((J126*$C$121)-J126)&lt;0,0,((J126*$C$121)-J126)))))</f>
        <v>0</v>
      </c>
      <c r="L126" s="91">
        <f t="shared" ref="L126:L144" si="38">IF(((F126-G126+H126)*50%)&lt;0,0,(F126-G126+H126)*50%)</f>
        <v>0</v>
      </c>
      <c r="M126" s="91">
        <f t="shared" si="32"/>
        <v>0</v>
      </c>
      <c r="N126" s="92">
        <v>0</v>
      </c>
      <c r="O126" s="90">
        <f t="shared" si="33"/>
        <v>0</v>
      </c>
      <c r="P126" s="91">
        <f t="shared" ref="P126:P144" si="39">IF((D126+F126+H126-O126)&lt;0,0,(D126+F126+H126-O126))</f>
        <v>0</v>
      </c>
    </row>
    <row r="127" spans="1:16" x14ac:dyDescent="0.3">
      <c r="A127" s="19">
        <f t="shared" si="34"/>
        <v>0</v>
      </c>
      <c r="B127" s="19" t="str">
        <f t="shared" si="34"/>
        <v>Class 8</v>
      </c>
      <c r="C127" s="89">
        <v>0.2</v>
      </c>
      <c r="D127" s="19">
        <f t="shared" si="31"/>
        <v>1928483.28</v>
      </c>
      <c r="E127" s="84"/>
      <c r="F127" s="90">
        <v>878180</v>
      </c>
      <c r="G127" s="90"/>
      <c r="H127" s="90">
        <v>0</v>
      </c>
      <c r="I127" s="91">
        <f t="shared" si="35"/>
        <v>0</v>
      </c>
      <c r="J127" s="91">
        <f t="shared" si="36"/>
        <v>0</v>
      </c>
      <c r="K127" s="91">
        <f t="shared" si="37"/>
        <v>0</v>
      </c>
      <c r="L127" s="91">
        <f t="shared" si="38"/>
        <v>439090</v>
      </c>
      <c r="M127" s="91">
        <f t="shared" si="32"/>
        <v>2367573.2800000003</v>
      </c>
      <c r="N127" s="92">
        <v>473514.65600000008</v>
      </c>
      <c r="O127" s="90">
        <f t="shared" si="33"/>
        <v>473514.65600000008</v>
      </c>
      <c r="P127" s="91">
        <f t="shared" si="39"/>
        <v>2333148.6240000003</v>
      </c>
    </row>
    <row r="128" spans="1:16" x14ac:dyDescent="0.3">
      <c r="A128" s="19">
        <f t="shared" si="34"/>
        <v>0</v>
      </c>
      <c r="B128" s="19" t="str">
        <f t="shared" si="34"/>
        <v>Class 10</v>
      </c>
      <c r="C128" s="89">
        <v>0.3</v>
      </c>
      <c r="D128" s="19">
        <f t="shared" si="31"/>
        <v>1200667.5</v>
      </c>
      <c r="E128" s="84"/>
      <c r="F128" s="90">
        <v>645000</v>
      </c>
      <c r="G128" s="90"/>
      <c r="H128" s="90">
        <v>0</v>
      </c>
      <c r="I128" s="91">
        <f t="shared" si="35"/>
        <v>0</v>
      </c>
      <c r="J128" s="91">
        <f t="shared" si="36"/>
        <v>0</v>
      </c>
      <c r="K128" s="91">
        <f t="shared" si="37"/>
        <v>0</v>
      </c>
      <c r="L128" s="91">
        <f t="shared" si="38"/>
        <v>322500</v>
      </c>
      <c r="M128" s="91">
        <f t="shared" si="32"/>
        <v>1523167.5</v>
      </c>
      <c r="N128" s="92">
        <v>456950.25</v>
      </c>
      <c r="O128" s="90">
        <f t="shared" si="33"/>
        <v>456950.25</v>
      </c>
      <c r="P128" s="91">
        <f t="shared" si="39"/>
        <v>1388717.25</v>
      </c>
    </row>
    <row r="129" spans="1:16" x14ac:dyDescent="0.3">
      <c r="A129" s="19">
        <f t="shared" si="34"/>
        <v>0</v>
      </c>
      <c r="B129" s="19" t="str">
        <f t="shared" si="34"/>
        <v>Class 12</v>
      </c>
      <c r="C129" s="89">
        <v>1</v>
      </c>
      <c r="D129" s="19">
        <f t="shared" si="31"/>
        <v>40000</v>
      </c>
      <c r="E129" s="84"/>
      <c r="F129" s="90">
        <v>80000</v>
      </c>
      <c r="G129" s="90"/>
      <c r="H129" s="90">
        <v>0</v>
      </c>
      <c r="I129" s="91">
        <f t="shared" si="35"/>
        <v>0</v>
      </c>
      <c r="J129" s="91">
        <f t="shared" si="36"/>
        <v>0</v>
      </c>
      <c r="K129" s="91">
        <f t="shared" si="37"/>
        <v>0</v>
      </c>
      <c r="L129" s="91">
        <f t="shared" si="38"/>
        <v>40000</v>
      </c>
      <c r="M129" s="91">
        <f t="shared" si="32"/>
        <v>80000</v>
      </c>
      <c r="N129" s="92">
        <v>80000</v>
      </c>
      <c r="O129" s="90">
        <f t="shared" si="33"/>
        <v>80000</v>
      </c>
      <c r="P129" s="91">
        <f t="shared" si="39"/>
        <v>40000</v>
      </c>
    </row>
    <row r="130" spans="1:16" x14ac:dyDescent="0.3">
      <c r="A130" s="19">
        <f t="shared" si="34"/>
        <v>0</v>
      </c>
      <c r="B130" s="19" t="str">
        <f t="shared" si="34"/>
        <v>Class 45</v>
      </c>
      <c r="C130" s="89">
        <v>0.45</v>
      </c>
      <c r="D130" s="19">
        <f t="shared" si="31"/>
        <v>0</v>
      </c>
      <c r="E130" s="84"/>
      <c r="F130" s="90"/>
      <c r="G130" s="90"/>
      <c r="H130" s="90">
        <v>0</v>
      </c>
      <c r="I130" s="91">
        <f t="shared" si="35"/>
        <v>0</v>
      </c>
      <c r="J130" s="91">
        <f t="shared" si="36"/>
        <v>0</v>
      </c>
      <c r="K130" s="91">
        <f t="shared" si="37"/>
        <v>0</v>
      </c>
      <c r="L130" s="91">
        <f t="shared" si="38"/>
        <v>0</v>
      </c>
      <c r="M130" s="91">
        <f t="shared" si="32"/>
        <v>0</v>
      </c>
      <c r="N130" s="92">
        <v>0</v>
      </c>
      <c r="O130" s="90">
        <f t="shared" si="33"/>
        <v>0</v>
      </c>
      <c r="P130" s="91">
        <f t="shared" si="39"/>
        <v>0</v>
      </c>
    </row>
    <row r="131" spans="1:16" x14ac:dyDescent="0.3">
      <c r="A131" s="19">
        <f t="shared" si="34"/>
        <v>0</v>
      </c>
      <c r="B131" s="19" t="str">
        <f t="shared" si="34"/>
        <v>Class 47</v>
      </c>
      <c r="C131" s="89">
        <v>0.08</v>
      </c>
      <c r="D131" s="19">
        <f t="shared" si="31"/>
        <v>15025012.434431998</v>
      </c>
      <c r="E131" s="84"/>
      <c r="F131" s="90">
        <v>5657553</v>
      </c>
      <c r="G131" s="90"/>
      <c r="H131" s="90">
        <v>0</v>
      </c>
      <c r="I131" s="91">
        <f t="shared" si="35"/>
        <v>0</v>
      </c>
      <c r="J131" s="91">
        <f t="shared" si="36"/>
        <v>0</v>
      </c>
      <c r="K131" s="91">
        <f t="shared" si="37"/>
        <v>0</v>
      </c>
      <c r="L131" s="91">
        <f t="shared" si="38"/>
        <v>2828776.5</v>
      </c>
      <c r="M131" s="91">
        <f t="shared" si="32"/>
        <v>17853788.934432</v>
      </c>
      <c r="N131" s="92">
        <v>1428303.1147545599</v>
      </c>
      <c r="O131" s="90">
        <f t="shared" si="33"/>
        <v>1428303.1147545599</v>
      </c>
      <c r="P131" s="91">
        <f t="shared" si="39"/>
        <v>19254262.319677439</v>
      </c>
    </row>
    <row r="132" spans="1:16" x14ac:dyDescent="0.3">
      <c r="A132" s="19">
        <f t="shared" si="34"/>
        <v>0</v>
      </c>
      <c r="B132" s="19" t="str">
        <f t="shared" si="34"/>
        <v>Class 50</v>
      </c>
      <c r="C132" s="89">
        <v>0.55000000000000004</v>
      </c>
      <c r="D132" s="19">
        <f t="shared" si="31"/>
        <v>117410.125</v>
      </c>
      <c r="E132" s="84"/>
      <c r="F132" s="90">
        <v>98000</v>
      </c>
      <c r="G132" s="90"/>
      <c r="H132" s="90">
        <v>0</v>
      </c>
      <c r="I132" s="91">
        <f t="shared" si="35"/>
        <v>0</v>
      </c>
      <c r="J132" s="91">
        <f t="shared" si="36"/>
        <v>0</v>
      </c>
      <c r="K132" s="91">
        <f t="shared" si="37"/>
        <v>0</v>
      </c>
      <c r="L132" s="91">
        <f t="shared" si="38"/>
        <v>49000</v>
      </c>
      <c r="M132" s="91">
        <f t="shared" si="32"/>
        <v>166410.125</v>
      </c>
      <c r="N132" s="92">
        <v>91525.568750000006</v>
      </c>
      <c r="O132" s="90">
        <f t="shared" si="33"/>
        <v>91525.568750000006</v>
      </c>
      <c r="P132" s="91">
        <f t="shared" si="39"/>
        <v>123884.55624999999</v>
      </c>
    </row>
    <row r="133" spans="1:16" x14ac:dyDescent="0.3">
      <c r="A133" s="19">
        <f t="shared" si="34"/>
        <v>0</v>
      </c>
      <c r="B133" s="19" t="str">
        <f t="shared" si="34"/>
        <v>Class 95</v>
      </c>
      <c r="C133" s="89">
        <v>0</v>
      </c>
      <c r="D133" s="19">
        <f t="shared" si="31"/>
        <v>0</v>
      </c>
      <c r="E133" s="84"/>
      <c r="F133" s="90"/>
      <c r="G133" s="90"/>
      <c r="H133" s="90"/>
      <c r="I133" s="91">
        <f t="shared" si="35"/>
        <v>0</v>
      </c>
      <c r="J133" s="91">
        <f t="shared" si="36"/>
        <v>0</v>
      </c>
      <c r="K133" s="91">
        <f t="shared" si="37"/>
        <v>0</v>
      </c>
      <c r="L133" s="91">
        <f t="shared" si="38"/>
        <v>0</v>
      </c>
      <c r="M133" s="91">
        <f t="shared" si="32"/>
        <v>0</v>
      </c>
      <c r="N133" s="92">
        <v>0</v>
      </c>
      <c r="O133" s="90">
        <f t="shared" si="33"/>
        <v>0</v>
      </c>
      <c r="P133" s="91">
        <f t="shared" si="39"/>
        <v>0</v>
      </c>
    </row>
    <row r="134" spans="1:16" x14ac:dyDescent="0.3">
      <c r="A134" s="19">
        <f t="shared" si="34"/>
        <v>0</v>
      </c>
      <c r="B134" s="19" t="str">
        <f t="shared" si="34"/>
        <v>Class 14.1</v>
      </c>
      <c r="C134" s="89">
        <v>0.05</v>
      </c>
      <c r="D134" s="19">
        <f t="shared" si="31"/>
        <v>0</v>
      </c>
      <c r="E134" s="84"/>
      <c r="F134" s="90"/>
      <c r="G134" s="90"/>
      <c r="H134" s="90">
        <v>0</v>
      </c>
      <c r="I134" s="91">
        <f t="shared" si="35"/>
        <v>0</v>
      </c>
      <c r="J134" s="91">
        <f t="shared" si="36"/>
        <v>0</v>
      </c>
      <c r="K134" s="91">
        <f t="shared" si="37"/>
        <v>0</v>
      </c>
      <c r="L134" s="91">
        <f t="shared" si="38"/>
        <v>0</v>
      </c>
      <c r="M134" s="91" t="str">
        <f t="shared" si="32"/>
        <v>Calculate Manually</v>
      </c>
      <c r="N134" s="92" t="s">
        <v>58</v>
      </c>
      <c r="O134" s="90">
        <f>D134*0.05</f>
        <v>0</v>
      </c>
      <c r="P134" s="91">
        <f t="shared" si="39"/>
        <v>0</v>
      </c>
    </row>
    <row r="135" spans="1:16" x14ac:dyDescent="0.3">
      <c r="A135" s="19">
        <f t="shared" si="34"/>
        <v>0</v>
      </c>
      <c r="B135" s="19">
        <f t="shared" si="34"/>
        <v>0</v>
      </c>
      <c r="C135" s="89">
        <v>0</v>
      </c>
      <c r="D135" s="19">
        <f t="shared" si="31"/>
        <v>0</v>
      </c>
      <c r="E135" s="84"/>
      <c r="F135" s="90"/>
      <c r="G135" s="90"/>
      <c r="H135" s="90"/>
      <c r="I135" s="91">
        <f t="shared" si="35"/>
        <v>0</v>
      </c>
      <c r="J135" s="91">
        <f t="shared" si="36"/>
        <v>0</v>
      </c>
      <c r="K135" s="91">
        <f t="shared" si="37"/>
        <v>0</v>
      </c>
      <c r="L135" s="91">
        <f t="shared" si="38"/>
        <v>0</v>
      </c>
      <c r="M135" s="91">
        <f t="shared" si="32"/>
        <v>0</v>
      </c>
      <c r="N135" s="92">
        <v>0</v>
      </c>
      <c r="O135" s="90"/>
      <c r="P135" s="91">
        <f t="shared" si="39"/>
        <v>0</v>
      </c>
    </row>
    <row r="136" spans="1:16" x14ac:dyDescent="0.3">
      <c r="A136" s="19">
        <f t="shared" si="34"/>
        <v>0</v>
      </c>
      <c r="B136" s="19">
        <f t="shared" si="34"/>
        <v>0</v>
      </c>
      <c r="C136" s="89">
        <v>0</v>
      </c>
      <c r="D136" s="19">
        <f t="shared" si="31"/>
        <v>0</v>
      </c>
      <c r="E136" s="84"/>
      <c r="F136" s="90"/>
      <c r="G136" s="90"/>
      <c r="H136" s="90"/>
      <c r="I136" s="91">
        <f t="shared" si="35"/>
        <v>0</v>
      </c>
      <c r="J136" s="91">
        <f t="shared" si="36"/>
        <v>0</v>
      </c>
      <c r="K136" s="91">
        <f t="shared" si="37"/>
        <v>0</v>
      </c>
      <c r="L136" s="91">
        <f t="shared" si="38"/>
        <v>0</v>
      </c>
      <c r="M136" s="91">
        <f t="shared" si="32"/>
        <v>0</v>
      </c>
      <c r="N136" s="92">
        <v>0</v>
      </c>
      <c r="O136" s="90"/>
      <c r="P136" s="91">
        <f t="shared" si="39"/>
        <v>0</v>
      </c>
    </row>
    <row r="137" spans="1:16" x14ac:dyDescent="0.3">
      <c r="A137" s="19">
        <f t="shared" si="34"/>
        <v>0</v>
      </c>
      <c r="B137" s="19">
        <f t="shared" si="34"/>
        <v>0</v>
      </c>
      <c r="C137" s="89">
        <v>0</v>
      </c>
      <c r="D137" s="19">
        <f t="shared" si="31"/>
        <v>0</v>
      </c>
      <c r="E137" s="84"/>
      <c r="F137" s="90"/>
      <c r="G137" s="90"/>
      <c r="H137" s="90"/>
      <c r="I137" s="91">
        <f t="shared" si="35"/>
        <v>0</v>
      </c>
      <c r="J137" s="91">
        <f t="shared" si="36"/>
        <v>0</v>
      </c>
      <c r="K137" s="91">
        <f t="shared" si="37"/>
        <v>0</v>
      </c>
      <c r="L137" s="91">
        <f t="shared" si="38"/>
        <v>0</v>
      </c>
      <c r="M137" s="91">
        <f t="shared" si="32"/>
        <v>0</v>
      </c>
      <c r="N137" s="92">
        <v>0</v>
      </c>
      <c r="O137" s="90"/>
      <c r="P137" s="91">
        <f t="shared" si="39"/>
        <v>0</v>
      </c>
    </row>
    <row r="138" spans="1:16" x14ac:dyDescent="0.3">
      <c r="A138" s="19">
        <f t="shared" si="34"/>
        <v>0</v>
      </c>
      <c r="B138" s="19">
        <f t="shared" si="34"/>
        <v>0</v>
      </c>
      <c r="C138" s="89">
        <v>0</v>
      </c>
      <c r="D138" s="19">
        <f t="shared" si="31"/>
        <v>0</v>
      </c>
      <c r="E138" s="84"/>
      <c r="F138" s="90"/>
      <c r="G138" s="90"/>
      <c r="H138" s="90"/>
      <c r="I138" s="91">
        <f t="shared" si="35"/>
        <v>0</v>
      </c>
      <c r="J138" s="91">
        <f t="shared" si="36"/>
        <v>0</v>
      </c>
      <c r="K138" s="91">
        <f t="shared" si="37"/>
        <v>0</v>
      </c>
      <c r="L138" s="91">
        <f t="shared" si="38"/>
        <v>0</v>
      </c>
      <c r="M138" s="91">
        <f t="shared" si="32"/>
        <v>0</v>
      </c>
      <c r="N138" s="92">
        <v>0</v>
      </c>
      <c r="O138" s="90"/>
      <c r="P138" s="91">
        <f t="shared" si="39"/>
        <v>0</v>
      </c>
    </row>
    <row r="139" spans="1:16" x14ac:dyDescent="0.3">
      <c r="A139" s="19">
        <f t="shared" si="34"/>
        <v>0</v>
      </c>
      <c r="B139" s="19">
        <f t="shared" si="34"/>
        <v>0</v>
      </c>
      <c r="C139" s="89">
        <v>0</v>
      </c>
      <c r="D139" s="19">
        <f t="shared" si="31"/>
        <v>0</v>
      </c>
      <c r="E139" s="84"/>
      <c r="F139" s="90"/>
      <c r="G139" s="90"/>
      <c r="H139" s="90"/>
      <c r="I139" s="91">
        <f t="shared" si="35"/>
        <v>0</v>
      </c>
      <c r="J139" s="91">
        <f t="shared" si="36"/>
        <v>0</v>
      </c>
      <c r="K139" s="91">
        <f t="shared" si="37"/>
        <v>0</v>
      </c>
      <c r="L139" s="91">
        <f t="shared" si="38"/>
        <v>0</v>
      </c>
      <c r="M139" s="91">
        <f t="shared" si="32"/>
        <v>0</v>
      </c>
      <c r="N139" s="92">
        <v>0</v>
      </c>
      <c r="O139" s="90"/>
      <c r="P139" s="91">
        <f t="shared" si="39"/>
        <v>0</v>
      </c>
    </row>
    <row r="140" spans="1:16" x14ac:dyDescent="0.3">
      <c r="A140" s="19">
        <f t="shared" si="34"/>
        <v>0</v>
      </c>
      <c r="B140" s="19">
        <f t="shared" si="34"/>
        <v>0</v>
      </c>
      <c r="C140" s="89">
        <v>0</v>
      </c>
      <c r="D140" s="19">
        <f t="shared" si="31"/>
        <v>0</v>
      </c>
      <c r="E140" s="84"/>
      <c r="F140" s="90"/>
      <c r="G140" s="90"/>
      <c r="H140" s="90"/>
      <c r="I140" s="91">
        <f t="shared" si="35"/>
        <v>0</v>
      </c>
      <c r="J140" s="91">
        <f t="shared" si="36"/>
        <v>0</v>
      </c>
      <c r="K140" s="91">
        <f t="shared" si="37"/>
        <v>0</v>
      </c>
      <c r="L140" s="91">
        <f t="shared" si="38"/>
        <v>0</v>
      </c>
      <c r="M140" s="91">
        <f t="shared" si="32"/>
        <v>0</v>
      </c>
      <c r="N140" s="92">
        <v>0</v>
      </c>
      <c r="O140" s="90"/>
      <c r="P140" s="91">
        <f t="shared" si="39"/>
        <v>0</v>
      </c>
    </row>
    <row r="141" spans="1:16" x14ac:dyDescent="0.3">
      <c r="A141" s="19">
        <f t="shared" si="34"/>
        <v>0</v>
      </c>
      <c r="B141" s="19">
        <f t="shared" si="34"/>
        <v>0</v>
      </c>
      <c r="C141" s="89">
        <v>0</v>
      </c>
      <c r="D141" s="19">
        <f t="shared" si="31"/>
        <v>0</v>
      </c>
      <c r="E141" s="84"/>
      <c r="F141" s="90"/>
      <c r="G141" s="90"/>
      <c r="H141" s="90"/>
      <c r="I141" s="91">
        <f t="shared" si="35"/>
        <v>0</v>
      </c>
      <c r="J141" s="91">
        <f t="shared" si="36"/>
        <v>0</v>
      </c>
      <c r="K141" s="91">
        <f t="shared" si="37"/>
        <v>0</v>
      </c>
      <c r="L141" s="91">
        <f t="shared" si="38"/>
        <v>0</v>
      </c>
      <c r="M141" s="91">
        <f t="shared" si="32"/>
        <v>0</v>
      </c>
      <c r="N141" s="92">
        <v>0</v>
      </c>
      <c r="O141" s="90"/>
      <c r="P141" s="91">
        <f t="shared" si="39"/>
        <v>0</v>
      </c>
    </row>
    <row r="142" spans="1:16" x14ac:dyDescent="0.3">
      <c r="A142" s="19">
        <f t="shared" ref="A142:B144" si="40">A111</f>
        <v>0</v>
      </c>
      <c r="B142" s="19">
        <f t="shared" si="40"/>
        <v>0</v>
      </c>
      <c r="C142" s="89">
        <v>0</v>
      </c>
      <c r="D142" s="19">
        <f t="shared" si="31"/>
        <v>0</v>
      </c>
      <c r="E142" s="84"/>
      <c r="F142" s="90"/>
      <c r="G142" s="90"/>
      <c r="H142" s="90"/>
      <c r="I142" s="91">
        <f t="shared" si="35"/>
        <v>0</v>
      </c>
      <c r="J142" s="91">
        <f t="shared" si="36"/>
        <v>0</v>
      </c>
      <c r="K142" s="91">
        <f t="shared" si="37"/>
        <v>0</v>
      </c>
      <c r="L142" s="91">
        <f t="shared" si="38"/>
        <v>0</v>
      </c>
      <c r="M142" s="91">
        <f t="shared" si="32"/>
        <v>0</v>
      </c>
      <c r="N142" s="92">
        <v>0</v>
      </c>
      <c r="O142" s="90"/>
      <c r="P142" s="91">
        <f t="shared" si="39"/>
        <v>0</v>
      </c>
    </row>
    <row r="143" spans="1:16" x14ac:dyDescent="0.3">
      <c r="A143" s="19">
        <f t="shared" si="40"/>
        <v>0</v>
      </c>
      <c r="B143" s="19">
        <f t="shared" si="40"/>
        <v>0</v>
      </c>
      <c r="C143" s="89">
        <v>0</v>
      </c>
      <c r="D143" s="19">
        <f t="shared" si="31"/>
        <v>0</v>
      </c>
      <c r="E143" s="84"/>
      <c r="F143" s="90"/>
      <c r="G143" s="90"/>
      <c r="H143" s="90"/>
      <c r="I143" s="91">
        <f t="shared" si="35"/>
        <v>0</v>
      </c>
      <c r="J143" s="91">
        <f t="shared" si="36"/>
        <v>0</v>
      </c>
      <c r="K143" s="91">
        <f t="shared" si="37"/>
        <v>0</v>
      </c>
      <c r="L143" s="91">
        <f t="shared" si="38"/>
        <v>0</v>
      </c>
      <c r="M143" s="91">
        <f t="shared" si="32"/>
        <v>0</v>
      </c>
      <c r="N143" s="92">
        <v>0</v>
      </c>
      <c r="O143" s="90"/>
      <c r="P143" s="91">
        <f t="shared" si="39"/>
        <v>0</v>
      </c>
    </row>
    <row r="144" spans="1:16" x14ac:dyDescent="0.3">
      <c r="A144" s="19">
        <f t="shared" si="40"/>
        <v>0</v>
      </c>
      <c r="B144" s="19">
        <f t="shared" si="40"/>
        <v>0</v>
      </c>
      <c r="C144" s="89">
        <v>0</v>
      </c>
      <c r="D144" s="19">
        <f t="shared" si="31"/>
        <v>0</v>
      </c>
      <c r="E144" s="84"/>
      <c r="F144" s="90"/>
      <c r="G144" s="90"/>
      <c r="H144" s="90"/>
      <c r="I144" s="91">
        <f t="shared" si="35"/>
        <v>0</v>
      </c>
      <c r="J144" s="91">
        <f t="shared" si="36"/>
        <v>0</v>
      </c>
      <c r="K144" s="91">
        <f t="shared" si="37"/>
        <v>0</v>
      </c>
      <c r="L144" s="91">
        <f t="shared" si="38"/>
        <v>0</v>
      </c>
      <c r="M144" s="91">
        <f t="shared" si="32"/>
        <v>0</v>
      </c>
      <c r="N144" s="92">
        <v>0</v>
      </c>
      <c r="O144" s="90"/>
      <c r="P144" s="91">
        <f t="shared" si="39"/>
        <v>0</v>
      </c>
    </row>
    <row r="145" spans="1:16" x14ac:dyDescent="0.3">
      <c r="A145" s="98"/>
      <c r="B145" s="98"/>
      <c r="C145" s="99"/>
      <c r="D145" s="85"/>
      <c r="E145" s="84"/>
      <c r="F145" s="84"/>
      <c r="G145" s="84"/>
      <c r="H145" s="84"/>
      <c r="I145" s="85"/>
      <c r="J145" s="85"/>
      <c r="K145" s="85"/>
      <c r="L145" s="85"/>
      <c r="M145" s="85"/>
      <c r="N145" s="86"/>
      <c r="O145" s="84"/>
      <c r="P145" s="85"/>
    </row>
    <row r="146" spans="1:16" ht="15" thickBot="1" x14ac:dyDescent="0.35">
      <c r="A146" s="93"/>
      <c r="B146" s="93"/>
      <c r="C146" s="94" t="s">
        <v>51</v>
      </c>
      <c r="D146" s="95">
        <f>SUM(D124:D145)</f>
        <v>18311573.339431997</v>
      </c>
      <c r="E146" s="84"/>
      <c r="F146" s="96">
        <f>SUM(F124:F145)</f>
        <v>7358733</v>
      </c>
      <c r="G146" s="96">
        <f>SUM(G124:G145)</f>
        <v>0</v>
      </c>
      <c r="H146" s="96">
        <f>SUM(H124:H145)</f>
        <v>0</v>
      </c>
      <c r="I146" s="95">
        <f>SUM(I124:I145)</f>
        <v>0</v>
      </c>
      <c r="J146" s="95">
        <f t="shared" ref="J146:L146" si="41">SUM(J124:J145)</f>
        <v>0</v>
      </c>
      <c r="K146" s="95">
        <f t="shared" si="41"/>
        <v>0</v>
      </c>
      <c r="L146" s="95">
        <f t="shared" si="41"/>
        <v>3679366.5</v>
      </c>
      <c r="M146" s="95">
        <f>SUM(M124:M145)</f>
        <v>21990939.839432001</v>
      </c>
      <c r="N146" s="95">
        <f>SUM(N124:N145)</f>
        <v>2530293.58950456</v>
      </c>
      <c r="O146" s="96">
        <f>SUM(O124:O145)</f>
        <v>2530293.58950456</v>
      </c>
      <c r="P146" s="95">
        <f>SUM(P124:P145)</f>
        <v>23140012.749927439</v>
      </c>
    </row>
    <row r="147" spans="1:16" ht="15" thickTop="1" x14ac:dyDescent="0.3"/>
    <row r="148" spans="1:16" ht="15" thickBot="1" x14ac:dyDescent="0.35"/>
    <row r="149" spans="1:16" ht="15" thickBot="1" x14ac:dyDescent="0.35">
      <c r="A149" s="67" t="s">
        <v>26</v>
      </c>
      <c r="B149" s="68"/>
      <c r="C149" s="69" t="s">
        <v>56</v>
      </c>
      <c r="D149" s="71" t="s">
        <v>53</v>
      </c>
      <c r="E149" s="63"/>
      <c r="F149" s="64"/>
      <c r="G149" s="64"/>
      <c r="H149" s="64"/>
      <c r="I149" s="64"/>
      <c r="J149" s="64"/>
      <c r="K149" s="64"/>
      <c r="L149" s="64"/>
      <c r="M149" s="64"/>
      <c r="N149" s="65"/>
      <c r="O149" s="64"/>
      <c r="P149" s="64"/>
    </row>
    <row r="150" spans="1:16" ht="15" thickBot="1" x14ac:dyDescent="0.35">
      <c r="A150" s="60"/>
      <c r="B150" s="61"/>
      <c r="C150" s="61"/>
      <c r="D150" s="62"/>
      <c r="E150" s="63"/>
      <c r="F150" s="64"/>
      <c r="G150" s="64"/>
      <c r="H150" s="64"/>
      <c r="I150" s="64"/>
      <c r="J150" s="64"/>
      <c r="K150" s="64"/>
      <c r="L150" s="64"/>
      <c r="M150" s="64"/>
      <c r="N150" s="65"/>
      <c r="O150" s="64"/>
      <c r="P150" s="64"/>
    </row>
    <row r="151" spans="1:16" ht="15" thickBot="1" x14ac:dyDescent="0.35">
      <c r="A151" s="67" t="s">
        <v>28</v>
      </c>
      <c r="B151" s="68"/>
      <c r="C151" s="70" t="s">
        <v>29</v>
      </c>
      <c r="D151" s="62"/>
      <c r="E151" s="63"/>
      <c r="F151" s="64"/>
      <c r="G151" s="64"/>
      <c r="H151" s="64"/>
      <c r="I151" s="64"/>
      <c r="J151" s="64"/>
      <c r="K151" s="64"/>
      <c r="L151" s="64"/>
      <c r="M151" s="64"/>
      <c r="N151" s="65"/>
      <c r="O151" s="64"/>
      <c r="P151" s="64"/>
    </row>
    <row r="152" spans="1:16" ht="15" thickBot="1" x14ac:dyDescent="0.35">
      <c r="A152" s="72" t="s">
        <v>31</v>
      </c>
      <c r="B152" s="73"/>
      <c r="C152" s="74">
        <v>1.5</v>
      </c>
      <c r="D152" s="62"/>
      <c r="E152" s="63"/>
      <c r="F152" s="64"/>
      <c r="G152" s="64"/>
      <c r="H152" s="64"/>
      <c r="I152" s="64"/>
      <c r="J152" s="64"/>
      <c r="K152" s="64"/>
      <c r="L152" s="64"/>
      <c r="M152" s="64"/>
      <c r="N152" s="65"/>
      <c r="O152" s="64"/>
      <c r="P152" s="64"/>
    </row>
    <row r="153" spans="1:16" x14ac:dyDescent="0.3">
      <c r="A153" s="60"/>
      <c r="B153" s="61"/>
      <c r="C153" s="61"/>
      <c r="D153" s="62"/>
      <c r="E153" s="63"/>
      <c r="F153" s="64"/>
      <c r="G153" s="64"/>
      <c r="H153" s="64"/>
      <c r="I153" s="64"/>
      <c r="J153" s="75"/>
      <c r="K153" s="76"/>
      <c r="L153" s="64"/>
      <c r="M153" s="64"/>
      <c r="N153" s="65"/>
      <c r="O153" s="64"/>
      <c r="P153" s="64"/>
    </row>
    <row r="154" spans="1:16" ht="66.599999999999994" thickBot="1" x14ac:dyDescent="0.35">
      <c r="A154" s="77" t="s">
        <v>32</v>
      </c>
      <c r="B154" s="77" t="s">
        <v>33</v>
      </c>
      <c r="C154" s="77" t="s">
        <v>34</v>
      </c>
      <c r="D154" s="77" t="s">
        <v>35</v>
      </c>
      <c r="E154" s="78"/>
      <c r="F154" s="78" t="s">
        <v>36</v>
      </c>
      <c r="G154" s="78" t="s">
        <v>37</v>
      </c>
      <c r="H154" s="78" t="s">
        <v>38</v>
      </c>
      <c r="I154" s="79" t="s">
        <v>39</v>
      </c>
      <c r="J154" s="79" t="s">
        <v>40</v>
      </c>
      <c r="K154" s="79" t="s">
        <v>41</v>
      </c>
      <c r="L154" s="79" t="s">
        <v>42</v>
      </c>
      <c r="M154" s="79" t="s">
        <v>43</v>
      </c>
      <c r="N154" s="79" t="s">
        <v>44</v>
      </c>
      <c r="O154" s="78" t="s">
        <v>45</v>
      </c>
      <c r="P154" s="79" t="s">
        <v>46</v>
      </c>
    </row>
    <row r="155" spans="1:16" x14ac:dyDescent="0.3">
      <c r="A155" s="82"/>
      <c r="B155" s="82"/>
      <c r="C155" s="82"/>
      <c r="D155" s="83"/>
      <c r="E155" s="84"/>
      <c r="F155" s="84"/>
      <c r="G155" s="84"/>
      <c r="H155" s="84"/>
      <c r="I155" s="85"/>
      <c r="J155" s="85"/>
      <c r="K155" s="85"/>
      <c r="L155" s="85"/>
      <c r="M155" s="85"/>
      <c r="N155" s="86"/>
      <c r="O155" s="84"/>
      <c r="P155" s="85"/>
    </row>
    <row r="156" spans="1:16" x14ac:dyDescent="0.3">
      <c r="A156" s="19">
        <f>A125</f>
        <v>0</v>
      </c>
      <c r="B156" s="19" t="str">
        <f>B125</f>
        <v>Class 1</v>
      </c>
      <c r="C156" s="89">
        <v>0.04</v>
      </c>
      <c r="D156" s="19">
        <f t="shared" ref="D156:D175" si="42">P125</f>
        <v>0</v>
      </c>
      <c r="E156" s="84"/>
      <c r="F156" s="90"/>
      <c r="G156" s="90"/>
      <c r="H156" s="90">
        <v>0</v>
      </c>
      <c r="I156" s="91">
        <f t="shared" ref="I156:I175" si="43">IF($C$27="No",0,IF((-H156+G156-F156)&lt;0,0,(-H156+G156-F156)))</f>
        <v>0</v>
      </c>
      <c r="J156" s="91">
        <f t="shared" ref="J156:J175" si="44">IF($C$27="No",0,IF((G156-I156)&lt;0,0,(G156-I156)))</f>
        <v>0</v>
      </c>
      <c r="K156" s="91">
        <f>IF(B156="Class 12",0,(IF($C$27="No",0,IF(((J156*$C$152)-J156)&lt;0,0,((J156*$C$152)-J156)))))</f>
        <v>0</v>
      </c>
      <c r="L156" s="91">
        <f>IF(((F156-G156+H156)*50%)&lt;0,0,(F156-G156+H156)*50%)</f>
        <v>0</v>
      </c>
      <c r="M156" s="91">
        <f t="shared" ref="M156:M175" si="45">IF(OR(B156="Class 13",B156="Class 14.1"),"Calculate Manually",IF(B156="Class 12",MIN((D156+F156+H156),(D156+F156+H156+K156-L156)),(D156+F156+H156+K156-L156)))</f>
        <v>0</v>
      </c>
      <c r="N156" s="92">
        <v>0</v>
      </c>
      <c r="O156" s="90">
        <f t="shared" ref="O156:O164" si="46">N156</f>
        <v>0</v>
      </c>
      <c r="P156" s="91">
        <f>IF((D156+F156+H156-O156)&lt;0,0,(D156+F156+H156-O156))</f>
        <v>0</v>
      </c>
    </row>
    <row r="157" spans="1:16" x14ac:dyDescent="0.3">
      <c r="A157" s="19">
        <f t="shared" ref="A157:B172" si="47">A126</f>
        <v>0</v>
      </c>
      <c r="B157" s="19" t="str">
        <f t="shared" si="47"/>
        <v>Class 1b</v>
      </c>
      <c r="C157" s="89">
        <v>0.06</v>
      </c>
      <c r="D157" s="19">
        <f t="shared" si="42"/>
        <v>0</v>
      </c>
      <c r="E157" s="84"/>
      <c r="F157" s="90"/>
      <c r="G157" s="90"/>
      <c r="H157" s="90">
        <v>0</v>
      </c>
      <c r="I157" s="91">
        <f t="shared" si="43"/>
        <v>0</v>
      </c>
      <c r="J157" s="91">
        <f t="shared" si="44"/>
        <v>0</v>
      </c>
      <c r="K157" s="91">
        <f t="shared" ref="K157:K175" si="48">IF(B157="Class 12",0,(IF($C$27="No",0,IF(((J157*$C$152)-J157)&lt;0,0,((J157*$C$152)-J157)))))</f>
        <v>0</v>
      </c>
      <c r="L157" s="91">
        <f t="shared" ref="L157:L175" si="49">IF(((F157-G157+H157)*50%)&lt;0,0,(F157-G157+H157)*50%)</f>
        <v>0</v>
      </c>
      <c r="M157" s="91">
        <f t="shared" si="45"/>
        <v>0</v>
      </c>
      <c r="N157" s="92">
        <v>0</v>
      </c>
      <c r="O157" s="90">
        <f t="shared" si="46"/>
        <v>0</v>
      </c>
      <c r="P157" s="91">
        <f t="shared" ref="P157:P175" si="50">IF((D157+F157+H157-O157)&lt;0,0,(D157+F157+H157-O157))</f>
        <v>0</v>
      </c>
    </row>
    <row r="158" spans="1:16" x14ac:dyDescent="0.3">
      <c r="A158" s="19">
        <f t="shared" si="47"/>
        <v>0</v>
      </c>
      <c r="B158" s="19" t="str">
        <f t="shared" si="47"/>
        <v>Class 8</v>
      </c>
      <c r="C158" s="89">
        <v>0.2</v>
      </c>
      <c r="D158" s="19">
        <f t="shared" si="42"/>
        <v>2333148.6240000003</v>
      </c>
      <c r="E158" s="84"/>
      <c r="F158" s="90">
        <v>878180</v>
      </c>
      <c r="G158" s="90"/>
      <c r="H158" s="90">
        <v>0</v>
      </c>
      <c r="I158" s="91">
        <f t="shared" si="43"/>
        <v>0</v>
      </c>
      <c r="J158" s="91">
        <f t="shared" si="44"/>
        <v>0</v>
      </c>
      <c r="K158" s="91">
        <f t="shared" si="48"/>
        <v>0</v>
      </c>
      <c r="L158" s="91">
        <f t="shared" si="49"/>
        <v>439090</v>
      </c>
      <c r="M158" s="91">
        <f t="shared" si="45"/>
        <v>2772238.6240000003</v>
      </c>
      <c r="N158" s="92">
        <v>554447.72480000008</v>
      </c>
      <c r="O158" s="90">
        <f t="shared" si="46"/>
        <v>554447.72480000008</v>
      </c>
      <c r="P158" s="91">
        <f t="shared" si="50"/>
        <v>2656880.8992000003</v>
      </c>
    </row>
    <row r="159" spans="1:16" x14ac:dyDescent="0.3">
      <c r="A159" s="19">
        <f t="shared" si="47"/>
        <v>0</v>
      </c>
      <c r="B159" s="19" t="str">
        <f t="shared" si="47"/>
        <v>Class 10</v>
      </c>
      <c r="C159" s="89">
        <v>0.3</v>
      </c>
      <c r="D159" s="19">
        <f t="shared" si="42"/>
        <v>1388717.25</v>
      </c>
      <c r="E159" s="84"/>
      <c r="F159" s="90">
        <v>645000</v>
      </c>
      <c r="G159" s="90"/>
      <c r="H159" s="90">
        <v>0</v>
      </c>
      <c r="I159" s="91">
        <f t="shared" si="43"/>
        <v>0</v>
      </c>
      <c r="J159" s="91">
        <f t="shared" si="44"/>
        <v>0</v>
      </c>
      <c r="K159" s="91">
        <f t="shared" si="48"/>
        <v>0</v>
      </c>
      <c r="L159" s="91">
        <f t="shared" si="49"/>
        <v>322500</v>
      </c>
      <c r="M159" s="91">
        <f t="shared" si="45"/>
        <v>1711217.25</v>
      </c>
      <c r="N159" s="92">
        <v>513365.17499999999</v>
      </c>
      <c r="O159" s="90">
        <f t="shared" si="46"/>
        <v>513365.17499999999</v>
      </c>
      <c r="P159" s="91">
        <f t="shared" si="50"/>
        <v>1520352.075</v>
      </c>
    </row>
    <row r="160" spans="1:16" x14ac:dyDescent="0.3">
      <c r="A160" s="19">
        <f t="shared" si="47"/>
        <v>0</v>
      </c>
      <c r="B160" s="19" t="str">
        <f t="shared" si="47"/>
        <v>Class 12</v>
      </c>
      <c r="C160" s="89">
        <v>1</v>
      </c>
      <c r="D160" s="19">
        <f t="shared" si="42"/>
        <v>40000</v>
      </c>
      <c r="E160" s="84"/>
      <c r="F160" s="90">
        <v>80000</v>
      </c>
      <c r="G160" s="90"/>
      <c r="H160" s="90">
        <v>0</v>
      </c>
      <c r="I160" s="91">
        <f t="shared" si="43"/>
        <v>0</v>
      </c>
      <c r="J160" s="91">
        <f t="shared" si="44"/>
        <v>0</v>
      </c>
      <c r="K160" s="91">
        <f t="shared" si="48"/>
        <v>0</v>
      </c>
      <c r="L160" s="91">
        <f t="shared" si="49"/>
        <v>40000</v>
      </c>
      <c r="M160" s="91">
        <f t="shared" si="45"/>
        <v>80000</v>
      </c>
      <c r="N160" s="92">
        <v>80000</v>
      </c>
      <c r="O160" s="90">
        <f t="shared" si="46"/>
        <v>80000</v>
      </c>
      <c r="P160" s="91">
        <f t="shared" si="50"/>
        <v>40000</v>
      </c>
    </row>
    <row r="161" spans="1:16" x14ac:dyDescent="0.3">
      <c r="A161" s="19">
        <f t="shared" si="47"/>
        <v>0</v>
      </c>
      <c r="B161" s="19" t="str">
        <f t="shared" si="47"/>
        <v>Class 45</v>
      </c>
      <c r="C161" s="89">
        <v>0.45</v>
      </c>
      <c r="D161" s="19">
        <f t="shared" si="42"/>
        <v>0</v>
      </c>
      <c r="E161" s="84"/>
      <c r="F161" s="90"/>
      <c r="G161" s="90"/>
      <c r="H161" s="90">
        <v>0</v>
      </c>
      <c r="I161" s="91">
        <f t="shared" si="43"/>
        <v>0</v>
      </c>
      <c r="J161" s="91">
        <f t="shared" si="44"/>
        <v>0</v>
      </c>
      <c r="K161" s="91">
        <f t="shared" si="48"/>
        <v>0</v>
      </c>
      <c r="L161" s="91">
        <f t="shared" si="49"/>
        <v>0</v>
      </c>
      <c r="M161" s="91">
        <f t="shared" si="45"/>
        <v>0</v>
      </c>
      <c r="N161" s="92">
        <v>0</v>
      </c>
      <c r="O161" s="90">
        <f t="shared" si="46"/>
        <v>0</v>
      </c>
      <c r="P161" s="91">
        <f t="shared" si="50"/>
        <v>0</v>
      </c>
    </row>
    <row r="162" spans="1:16" x14ac:dyDescent="0.3">
      <c r="A162" s="19">
        <f t="shared" si="47"/>
        <v>0</v>
      </c>
      <c r="B162" s="19" t="str">
        <f t="shared" si="47"/>
        <v>Class 47</v>
      </c>
      <c r="C162" s="89">
        <v>0.08</v>
      </c>
      <c r="D162" s="19">
        <f t="shared" si="42"/>
        <v>19254262.319677439</v>
      </c>
      <c r="E162" s="84"/>
      <c r="F162" s="90">
        <v>5657553</v>
      </c>
      <c r="G162" s="90"/>
      <c r="H162" s="90">
        <v>0</v>
      </c>
      <c r="I162" s="91">
        <f t="shared" si="43"/>
        <v>0</v>
      </c>
      <c r="J162" s="91">
        <f t="shared" si="44"/>
        <v>0</v>
      </c>
      <c r="K162" s="91">
        <f t="shared" si="48"/>
        <v>0</v>
      </c>
      <c r="L162" s="91">
        <f t="shared" si="49"/>
        <v>2828776.5</v>
      </c>
      <c r="M162" s="91">
        <f t="shared" si="45"/>
        <v>22083038.819677439</v>
      </c>
      <c r="N162" s="92">
        <v>1766643.105574195</v>
      </c>
      <c r="O162" s="90">
        <f t="shared" si="46"/>
        <v>1766643.105574195</v>
      </c>
      <c r="P162" s="91">
        <f t="shared" si="50"/>
        <v>23145172.214103244</v>
      </c>
    </row>
    <row r="163" spans="1:16" x14ac:dyDescent="0.3">
      <c r="A163" s="19">
        <f t="shared" si="47"/>
        <v>0</v>
      </c>
      <c r="B163" s="19" t="str">
        <f t="shared" si="47"/>
        <v>Class 50</v>
      </c>
      <c r="C163" s="89">
        <v>0.55000000000000004</v>
      </c>
      <c r="D163" s="19">
        <f t="shared" si="42"/>
        <v>123884.55624999999</v>
      </c>
      <c r="E163" s="84"/>
      <c r="F163" s="90">
        <v>98000</v>
      </c>
      <c r="G163" s="90"/>
      <c r="H163" s="90">
        <v>0</v>
      </c>
      <c r="I163" s="91">
        <f t="shared" si="43"/>
        <v>0</v>
      </c>
      <c r="J163" s="91">
        <f t="shared" si="44"/>
        <v>0</v>
      </c>
      <c r="K163" s="91">
        <f t="shared" si="48"/>
        <v>0</v>
      </c>
      <c r="L163" s="91">
        <f t="shared" si="49"/>
        <v>49000</v>
      </c>
      <c r="M163" s="91">
        <f t="shared" si="45"/>
        <v>172884.55624999999</v>
      </c>
      <c r="N163" s="92">
        <v>95086.505937499998</v>
      </c>
      <c r="O163" s="90">
        <f t="shared" si="46"/>
        <v>95086.505937499998</v>
      </c>
      <c r="P163" s="91">
        <f t="shared" si="50"/>
        <v>126798.0503125</v>
      </c>
    </row>
    <row r="164" spans="1:16" x14ac:dyDescent="0.3">
      <c r="A164" s="19">
        <f t="shared" si="47"/>
        <v>0</v>
      </c>
      <c r="B164" s="19" t="str">
        <f t="shared" si="47"/>
        <v>Class 95</v>
      </c>
      <c r="C164" s="89">
        <v>0</v>
      </c>
      <c r="D164" s="19">
        <f t="shared" si="42"/>
        <v>0</v>
      </c>
      <c r="E164" s="84"/>
      <c r="F164" s="90"/>
      <c r="G164" s="90"/>
      <c r="H164" s="90"/>
      <c r="I164" s="91">
        <f t="shared" si="43"/>
        <v>0</v>
      </c>
      <c r="J164" s="91">
        <f t="shared" si="44"/>
        <v>0</v>
      </c>
      <c r="K164" s="91">
        <f t="shared" si="48"/>
        <v>0</v>
      </c>
      <c r="L164" s="91">
        <f t="shared" si="49"/>
        <v>0</v>
      </c>
      <c r="M164" s="91">
        <f t="shared" si="45"/>
        <v>0</v>
      </c>
      <c r="N164" s="92">
        <v>0</v>
      </c>
      <c r="O164" s="90">
        <f t="shared" si="46"/>
        <v>0</v>
      </c>
      <c r="P164" s="91">
        <f t="shared" si="50"/>
        <v>0</v>
      </c>
    </row>
    <row r="165" spans="1:16" x14ac:dyDescent="0.3">
      <c r="A165" s="19">
        <f t="shared" si="47"/>
        <v>0</v>
      </c>
      <c r="B165" s="19" t="str">
        <f t="shared" si="47"/>
        <v>Class 14.1</v>
      </c>
      <c r="C165" s="89">
        <v>0.05</v>
      </c>
      <c r="D165" s="19">
        <f t="shared" si="42"/>
        <v>0</v>
      </c>
      <c r="E165" s="84"/>
      <c r="F165" s="90"/>
      <c r="G165" s="90"/>
      <c r="H165" s="90">
        <v>0</v>
      </c>
      <c r="I165" s="91">
        <f t="shared" si="43"/>
        <v>0</v>
      </c>
      <c r="J165" s="91">
        <f t="shared" si="44"/>
        <v>0</v>
      </c>
      <c r="K165" s="91">
        <f t="shared" si="48"/>
        <v>0</v>
      </c>
      <c r="L165" s="91">
        <f t="shared" si="49"/>
        <v>0</v>
      </c>
      <c r="M165" s="91" t="str">
        <f t="shared" si="45"/>
        <v>Calculate Manually</v>
      </c>
      <c r="N165" s="92" t="s">
        <v>58</v>
      </c>
      <c r="O165" s="90">
        <f>D165*0.05</f>
        <v>0</v>
      </c>
      <c r="P165" s="91">
        <f t="shared" si="50"/>
        <v>0</v>
      </c>
    </row>
    <row r="166" spans="1:16" x14ac:dyDescent="0.3">
      <c r="A166" s="19">
        <f t="shared" si="47"/>
        <v>0</v>
      </c>
      <c r="B166" s="19">
        <f t="shared" si="47"/>
        <v>0</v>
      </c>
      <c r="C166" s="89">
        <v>0</v>
      </c>
      <c r="D166" s="19">
        <f t="shared" si="42"/>
        <v>0</v>
      </c>
      <c r="E166" s="84"/>
      <c r="F166" s="90"/>
      <c r="G166" s="90"/>
      <c r="H166" s="90"/>
      <c r="I166" s="91">
        <f t="shared" si="43"/>
        <v>0</v>
      </c>
      <c r="J166" s="91">
        <f t="shared" si="44"/>
        <v>0</v>
      </c>
      <c r="K166" s="91">
        <f t="shared" si="48"/>
        <v>0</v>
      </c>
      <c r="L166" s="91">
        <f t="shared" si="49"/>
        <v>0</v>
      </c>
      <c r="M166" s="91">
        <f t="shared" si="45"/>
        <v>0</v>
      </c>
      <c r="N166" s="92">
        <v>0</v>
      </c>
      <c r="O166" s="90"/>
      <c r="P166" s="91">
        <f t="shared" si="50"/>
        <v>0</v>
      </c>
    </row>
    <row r="167" spans="1:16" x14ac:dyDescent="0.3">
      <c r="A167" s="19">
        <f t="shared" si="47"/>
        <v>0</v>
      </c>
      <c r="B167" s="19">
        <f t="shared" si="47"/>
        <v>0</v>
      </c>
      <c r="C167" s="89">
        <v>0</v>
      </c>
      <c r="D167" s="19">
        <f t="shared" si="42"/>
        <v>0</v>
      </c>
      <c r="E167" s="84"/>
      <c r="F167" s="90"/>
      <c r="G167" s="90"/>
      <c r="H167" s="90"/>
      <c r="I167" s="91">
        <f t="shared" si="43"/>
        <v>0</v>
      </c>
      <c r="J167" s="91">
        <f t="shared" si="44"/>
        <v>0</v>
      </c>
      <c r="K167" s="91">
        <f t="shared" si="48"/>
        <v>0</v>
      </c>
      <c r="L167" s="91">
        <f t="shared" si="49"/>
        <v>0</v>
      </c>
      <c r="M167" s="91">
        <f t="shared" si="45"/>
        <v>0</v>
      </c>
      <c r="N167" s="92">
        <v>0</v>
      </c>
      <c r="O167" s="90"/>
      <c r="P167" s="91">
        <f t="shared" si="50"/>
        <v>0</v>
      </c>
    </row>
    <row r="168" spans="1:16" x14ac:dyDescent="0.3">
      <c r="A168" s="19">
        <f t="shared" si="47"/>
        <v>0</v>
      </c>
      <c r="B168" s="19">
        <f t="shared" si="47"/>
        <v>0</v>
      </c>
      <c r="C168" s="89">
        <v>0</v>
      </c>
      <c r="D168" s="19">
        <f t="shared" si="42"/>
        <v>0</v>
      </c>
      <c r="E168" s="84"/>
      <c r="F168" s="90"/>
      <c r="G168" s="90"/>
      <c r="H168" s="90"/>
      <c r="I168" s="91">
        <f t="shared" si="43"/>
        <v>0</v>
      </c>
      <c r="J168" s="91">
        <f t="shared" si="44"/>
        <v>0</v>
      </c>
      <c r="K168" s="91">
        <f t="shared" si="48"/>
        <v>0</v>
      </c>
      <c r="L168" s="91">
        <f t="shared" si="49"/>
        <v>0</v>
      </c>
      <c r="M168" s="91">
        <f t="shared" si="45"/>
        <v>0</v>
      </c>
      <c r="N168" s="92">
        <v>0</v>
      </c>
      <c r="O168" s="90"/>
      <c r="P168" s="91">
        <f t="shared" si="50"/>
        <v>0</v>
      </c>
    </row>
    <row r="169" spans="1:16" x14ac:dyDescent="0.3">
      <c r="A169" s="19">
        <f t="shared" si="47"/>
        <v>0</v>
      </c>
      <c r="B169" s="19">
        <f t="shared" si="47"/>
        <v>0</v>
      </c>
      <c r="C169" s="89">
        <v>0</v>
      </c>
      <c r="D169" s="19">
        <f t="shared" si="42"/>
        <v>0</v>
      </c>
      <c r="E169" s="84"/>
      <c r="F169" s="90"/>
      <c r="G169" s="90"/>
      <c r="H169" s="90"/>
      <c r="I169" s="91">
        <f t="shared" si="43"/>
        <v>0</v>
      </c>
      <c r="J169" s="91">
        <f t="shared" si="44"/>
        <v>0</v>
      </c>
      <c r="K169" s="91">
        <f t="shared" si="48"/>
        <v>0</v>
      </c>
      <c r="L169" s="91">
        <f t="shared" si="49"/>
        <v>0</v>
      </c>
      <c r="M169" s="91">
        <f t="shared" si="45"/>
        <v>0</v>
      </c>
      <c r="N169" s="92">
        <v>0</v>
      </c>
      <c r="O169" s="90"/>
      <c r="P169" s="91">
        <f t="shared" si="50"/>
        <v>0</v>
      </c>
    </row>
    <row r="170" spans="1:16" x14ac:dyDescent="0.3">
      <c r="A170" s="19">
        <f t="shared" si="47"/>
        <v>0</v>
      </c>
      <c r="B170" s="19">
        <f t="shared" si="47"/>
        <v>0</v>
      </c>
      <c r="C170" s="89">
        <v>0</v>
      </c>
      <c r="D170" s="19">
        <f t="shared" si="42"/>
        <v>0</v>
      </c>
      <c r="E170" s="84"/>
      <c r="F170" s="90"/>
      <c r="G170" s="90"/>
      <c r="H170" s="90"/>
      <c r="I170" s="91">
        <f t="shared" si="43"/>
        <v>0</v>
      </c>
      <c r="J170" s="91">
        <f t="shared" si="44"/>
        <v>0</v>
      </c>
      <c r="K170" s="91">
        <f t="shared" si="48"/>
        <v>0</v>
      </c>
      <c r="L170" s="91">
        <f t="shared" si="49"/>
        <v>0</v>
      </c>
      <c r="M170" s="91">
        <f t="shared" si="45"/>
        <v>0</v>
      </c>
      <c r="N170" s="92">
        <v>0</v>
      </c>
      <c r="O170" s="90"/>
      <c r="P170" s="91">
        <f t="shared" si="50"/>
        <v>0</v>
      </c>
    </row>
    <row r="171" spans="1:16" x14ac:dyDescent="0.3">
      <c r="A171" s="19">
        <f t="shared" si="47"/>
        <v>0</v>
      </c>
      <c r="B171" s="19">
        <f t="shared" si="47"/>
        <v>0</v>
      </c>
      <c r="C171" s="89">
        <v>0</v>
      </c>
      <c r="D171" s="19">
        <f t="shared" si="42"/>
        <v>0</v>
      </c>
      <c r="E171" s="84"/>
      <c r="F171" s="90"/>
      <c r="G171" s="90"/>
      <c r="H171" s="90"/>
      <c r="I171" s="91">
        <f t="shared" si="43"/>
        <v>0</v>
      </c>
      <c r="J171" s="91">
        <f t="shared" si="44"/>
        <v>0</v>
      </c>
      <c r="K171" s="91">
        <f t="shared" si="48"/>
        <v>0</v>
      </c>
      <c r="L171" s="91">
        <f t="shared" si="49"/>
        <v>0</v>
      </c>
      <c r="M171" s="91">
        <f t="shared" si="45"/>
        <v>0</v>
      </c>
      <c r="N171" s="92">
        <v>0</v>
      </c>
      <c r="O171" s="90"/>
      <c r="P171" s="91">
        <f t="shared" si="50"/>
        <v>0</v>
      </c>
    </row>
    <row r="172" spans="1:16" x14ac:dyDescent="0.3">
      <c r="A172" s="19">
        <f t="shared" si="47"/>
        <v>0</v>
      </c>
      <c r="B172" s="19">
        <f t="shared" si="47"/>
        <v>0</v>
      </c>
      <c r="C172" s="89">
        <v>0</v>
      </c>
      <c r="D172" s="19">
        <f t="shared" si="42"/>
        <v>0</v>
      </c>
      <c r="E172" s="84"/>
      <c r="F172" s="90"/>
      <c r="G172" s="90"/>
      <c r="H172" s="90"/>
      <c r="I172" s="91">
        <f t="shared" si="43"/>
        <v>0</v>
      </c>
      <c r="J172" s="91">
        <f t="shared" si="44"/>
        <v>0</v>
      </c>
      <c r="K172" s="91">
        <f t="shared" si="48"/>
        <v>0</v>
      </c>
      <c r="L172" s="91">
        <f t="shared" si="49"/>
        <v>0</v>
      </c>
      <c r="M172" s="91">
        <f t="shared" si="45"/>
        <v>0</v>
      </c>
      <c r="N172" s="92">
        <v>0</v>
      </c>
      <c r="O172" s="90"/>
      <c r="P172" s="91">
        <f t="shared" si="50"/>
        <v>0</v>
      </c>
    </row>
    <row r="173" spans="1:16" x14ac:dyDescent="0.3">
      <c r="A173" s="19">
        <f t="shared" ref="A173:B175" si="51">A142</f>
        <v>0</v>
      </c>
      <c r="B173" s="19">
        <f t="shared" si="51"/>
        <v>0</v>
      </c>
      <c r="C173" s="89">
        <v>0</v>
      </c>
      <c r="D173" s="19">
        <f t="shared" si="42"/>
        <v>0</v>
      </c>
      <c r="E173" s="84"/>
      <c r="F173" s="90"/>
      <c r="G173" s="90"/>
      <c r="H173" s="90"/>
      <c r="I173" s="91">
        <f t="shared" si="43"/>
        <v>0</v>
      </c>
      <c r="J173" s="91">
        <f t="shared" si="44"/>
        <v>0</v>
      </c>
      <c r="K173" s="91">
        <f t="shared" si="48"/>
        <v>0</v>
      </c>
      <c r="L173" s="91">
        <f t="shared" si="49"/>
        <v>0</v>
      </c>
      <c r="M173" s="91">
        <f t="shared" si="45"/>
        <v>0</v>
      </c>
      <c r="N173" s="92">
        <v>0</v>
      </c>
      <c r="O173" s="90"/>
      <c r="P173" s="91">
        <f t="shared" si="50"/>
        <v>0</v>
      </c>
    </row>
    <row r="174" spans="1:16" x14ac:dyDescent="0.3">
      <c r="A174" s="19">
        <f t="shared" si="51"/>
        <v>0</v>
      </c>
      <c r="B174" s="19">
        <f t="shared" si="51"/>
        <v>0</v>
      </c>
      <c r="C174" s="89">
        <v>0</v>
      </c>
      <c r="D174" s="19">
        <f t="shared" si="42"/>
        <v>0</v>
      </c>
      <c r="E174" s="84"/>
      <c r="F174" s="90"/>
      <c r="G174" s="90"/>
      <c r="H174" s="90"/>
      <c r="I174" s="91">
        <f t="shared" si="43"/>
        <v>0</v>
      </c>
      <c r="J174" s="91">
        <f t="shared" si="44"/>
        <v>0</v>
      </c>
      <c r="K174" s="91">
        <f t="shared" si="48"/>
        <v>0</v>
      </c>
      <c r="L174" s="91">
        <f t="shared" si="49"/>
        <v>0</v>
      </c>
      <c r="M174" s="91">
        <f t="shared" si="45"/>
        <v>0</v>
      </c>
      <c r="N174" s="92">
        <v>0</v>
      </c>
      <c r="O174" s="90"/>
      <c r="P174" s="91">
        <f t="shared" si="50"/>
        <v>0</v>
      </c>
    </row>
    <row r="175" spans="1:16" x14ac:dyDescent="0.3">
      <c r="A175" s="19">
        <f t="shared" si="51"/>
        <v>0</v>
      </c>
      <c r="B175" s="19">
        <f t="shared" si="51"/>
        <v>0</v>
      </c>
      <c r="C175" s="89">
        <v>0</v>
      </c>
      <c r="D175" s="19">
        <f t="shared" si="42"/>
        <v>0</v>
      </c>
      <c r="E175" s="84"/>
      <c r="F175" s="90"/>
      <c r="G175" s="90"/>
      <c r="H175" s="90"/>
      <c r="I175" s="91">
        <f t="shared" si="43"/>
        <v>0</v>
      </c>
      <c r="J175" s="91">
        <f t="shared" si="44"/>
        <v>0</v>
      </c>
      <c r="K175" s="91">
        <f t="shared" si="48"/>
        <v>0</v>
      </c>
      <c r="L175" s="91">
        <f t="shared" si="49"/>
        <v>0</v>
      </c>
      <c r="M175" s="91">
        <f t="shared" si="45"/>
        <v>0</v>
      </c>
      <c r="N175" s="92">
        <v>0</v>
      </c>
      <c r="O175" s="90"/>
      <c r="P175" s="91">
        <f t="shared" si="50"/>
        <v>0</v>
      </c>
    </row>
    <row r="176" spans="1:16" x14ac:dyDescent="0.3">
      <c r="A176" s="98"/>
      <c r="B176" s="98"/>
      <c r="C176" s="99"/>
      <c r="D176" s="85"/>
      <c r="E176" s="84"/>
      <c r="F176" s="84"/>
      <c r="G176" s="84"/>
      <c r="H176" s="84"/>
      <c r="I176" s="85"/>
      <c r="J176" s="85"/>
      <c r="K176" s="85"/>
      <c r="L176" s="85"/>
      <c r="M176" s="85"/>
      <c r="N176" s="86"/>
      <c r="O176" s="84"/>
      <c r="P176" s="85"/>
    </row>
    <row r="177" spans="1:16" ht="15" thickBot="1" x14ac:dyDescent="0.35">
      <c r="A177" s="93"/>
      <c r="B177" s="93"/>
      <c r="C177" s="94" t="s">
        <v>51</v>
      </c>
      <c r="D177" s="95">
        <f>SUM(D155:D175)</f>
        <v>23140012.749927439</v>
      </c>
      <c r="E177" s="84"/>
      <c r="F177" s="96">
        <f>SUM(F155:F176)</f>
        <v>7358733</v>
      </c>
      <c r="G177" s="96">
        <f>SUM(G155:G176)</f>
        <v>0</v>
      </c>
      <c r="H177" s="96">
        <f>SUM(H155:H176)</f>
        <v>0</v>
      </c>
      <c r="I177" s="95">
        <f>SUM(I155:I176)</f>
        <v>0</v>
      </c>
      <c r="J177" s="95">
        <f>SUM(J155:J176)</f>
        <v>0</v>
      </c>
      <c r="K177" s="95">
        <f t="shared" ref="K177:L177" si="52">SUM(K155:K176)</f>
        <v>0</v>
      </c>
      <c r="L177" s="95">
        <f t="shared" si="52"/>
        <v>3679366.5</v>
      </c>
      <c r="M177" s="95">
        <f>SUM(M155:M176)</f>
        <v>26819379.249927439</v>
      </c>
      <c r="N177" s="95">
        <f>SUM(N155:N176)</f>
        <v>3009542.511311695</v>
      </c>
      <c r="O177" s="96">
        <f>SUM(O155:O176)</f>
        <v>3009542.511311695</v>
      </c>
      <c r="P177" s="95">
        <f>SUM(P155:P176)</f>
        <v>27489203.238615744</v>
      </c>
    </row>
    <row r="178" spans="1:16" ht="15" thickTop="1" x14ac:dyDescent="0.3"/>
    <row r="180" spans="1:16" ht="14.4" customHeight="1" x14ac:dyDescent="0.3">
      <c r="A180" s="100" t="s">
        <v>57</v>
      </c>
      <c r="B180" s="100"/>
      <c r="C180" s="100"/>
      <c r="D180" s="100"/>
      <c r="E180" s="100"/>
      <c r="F180" s="100"/>
      <c r="G180" s="100"/>
      <c r="H180" s="100"/>
      <c r="I180" s="100"/>
      <c r="J180" s="100"/>
      <c r="K180" s="100"/>
      <c r="L180" s="100"/>
      <c r="M180" s="100"/>
      <c r="N180" s="100"/>
      <c r="O180" s="100"/>
      <c r="P180" s="100"/>
    </row>
    <row r="181" spans="1:16" x14ac:dyDescent="0.3">
      <c r="A181" s="100"/>
      <c r="B181" s="100"/>
      <c r="C181" s="100"/>
      <c r="D181" s="100"/>
      <c r="E181" s="100"/>
      <c r="F181" s="100"/>
      <c r="G181" s="100"/>
      <c r="H181" s="100"/>
      <c r="I181" s="100"/>
      <c r="J181" s="100"/>
      <c r="K181" s="100"/>
      <c r="L181" s="100"/>
      <c r="M181" s="100"/>
      <c r="N181" s="100"/>
      <c r="O181" s="100"/>
      <c r="P181" s="100"/>
    </row>
    <row r="182" spans="1:16" x14ac:dyDescent="0.3">
      <c r="A182" s="100"/>
      <c r="B182" s="100"/>
      <c r="C182" s="100"/>
      <c r="D182" s="100"/>
      <c r="E182" s="100"/>
      <c r="F182" s="100"/>
      <c r="G182" s="100"/>
      <c r="H182" s="100"/>
      <c r="I182" s="100"/>
      <c r="J182" s="100"/>
      <c r="K182" s="100"/>
      <c r="L182" s="100"/>
      <c r="M182" s="100"/>
      <c r="N182" s="100"/>
      <c r="O182" s="100"/>
      <c r="P182" s="100"/>
    </row>
    <row r="183" spans="1:16" x14ac:dyDescent="0.3">
      <c r="A183" s="100"/>
      <c r="B183" s="100"/>
      <c r="C183" s="100"/>
      <c r="D183" s="100"/>
      <c r="E183" s="100"/>
      <c r="F183" s="100"/>
      <c r="G183" s="100"/>
      <c r="H183" s="100"/>
      <c r="I183" s="100"/>
      <c r="J183" s="100"/>
      <c r="K183" s="100"/>
      <c r="L183" s="100"/>
      <c r="M183" s="100"/>
      <c r="N183" s="100"/>
      <c r="O183" s="100"/>
      <c r="P183" s="100"/>
    </row>
    <row r="184" spans="1:16" x14ac:dyDescent="0.3">
      <c r="A184" s="100"/>
      <c r="B184" s="100"/>
      <c r="C184" s="100"/>
      <c r="D184" s="100"/>
      <c r="E184" s="100"/>
      <c r="F184" s="100"/>
      <c r="G184" s="100"/>
      <c r="H184" s="100"/>
      <c r="I184" s="100"/>
      <c r="J184" s="100"/>
      <c r="K184" s="100"/>
      <c r="L184" s="100"/>
      <c r="M184" s="100"/>
      <c r="N184" s="100"/>
      <c r="O184" s="100"/>
      <c r="P184" s="100"/>
    </row>
  </sheetData>
  <mergeCells count="16">
    <mergeCell ref="A149:B149"/>
    <mergeCell ref="A151:B151"/>
    <mergeCell ref="A152:B152"/>
    <mergeCell ref="A180:P184"/>
    <mergeCell ref="A87:B87"/>
    <mergeCell ref="A89:B89"/>
    <mergeCell ref="A90:B90"/>
    <mergeCell ref="A118:B118"/>
    <mergeCell ref="A120:B120"/>
    <mergeCell ref="A121:B121"/>
    <mergeCell ref="A25:B25"/>
    <mergeCell ref="A27:B27"/>
    <mergeCell ref="A28:B28"/>
    <mergeCell ref="A56:B56"/>
    <mergeCell ref="A58:B58"/>
    <mergeCell ref="A59:B5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B07480-601E-4CFE-AFA7-149A506D36F7}"/>
</file>

<file path=customXml/itemProps2.xml><?xml version="1.0" encoding="utf-8"?>
<ds:datastoreItem xmlns:ds="http://schemas.openxmlformats.org/officeDocument/2006/customXml" ds:itemID="{29473BD8-C52C-4EA3-BD15-FC589D13C340}"/>
</file>

<file path=customXml/itemProps3.xml><?xml version="1.0" encoding="utf-8"?>
<ds:datastoreItem xmlns:ds="http://schemas.openxmlformats.org/officeDocument/2006/customXml" ds:itemID="{803D00F5-B663-4D65-A0D9-23D27EDDFE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REF.7.1 - AIIP Comparison</vt:lpstr>
      <vt:lpstr>REF.7.2 - AIIP - Test Year</vt:lpstr>
      <vt:lpstr>REF.7.3 - No AIIP - Test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Rusic</dc:creator>
  <cp:lastModifiedBy>Igor Rusic</cp:lastModifiedBy>
  <dcterms:created xsi:type="dcterms:W3CDTF">2022-07-11T21:49:03Z</dcterms:created>
  <dcterms:modified xsi:type="dcterms:W3CDTF">2022-07-11T21:54:17Z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