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vfile3\Finance\Regulatory files\Rate Applications\Year 2022 Future Year Rate Application\Exhibit 3 - Revenue\Load Forecast\2022 COS LoadForecast\Wholesale Load Forecast\"/>
    </mc:Choice>
  </mc:AlternateContent>
  <xr:revisionPtr revIDLastSave="0" documentId="8_{4668AD2A-3A46-4185-80AE-60F360E0BB42}" xr6:coauthVersionLast="36" xr6:coauthVersionMax="36" xr10:uidLastSave="{00000000-0000-0000-0000-000000000000}"/>
  <bookViews>
    <workbookView xWindow="-120" yWindow="-120" windowWidth="51840" windowHeight="21240" tabRatio="730" xr2:uid="{00000000-000D-0000-FFFF-FFFF00000000}"/>
  </bookViews>
  <sheets>
    <sheet name="OLS Model" sheetId="1427" r:id="rId1"/>
    <sheet name="Predicted Monthly Data" sheetId="1428" r:id="rId2"/>
    <sheet name="Predicted Monthly Data Summ" sheetId="1429" r:id="rId3"/>
    <sheet name="PredictedAnnualDataSumm" sheetId="1432" r:id="rId4"/>
    <sheet name="PredictedAnnualDataSumm2" sheetId="1433" r:id="rId5"/>
    <sheet name="Normalized Monthly Data" sheetId="1430" r:id="rId6"/>
    <sheet name="Normalized Monthly Data Summ" sheetId="1431" r:id="rId7"/>
    <sheet name="NormalizedAnnualDataSumm" sheetId="1434" r:id="rId8"/>
    <sheet name="NormalizedAnnualDataSumm2" sheetId="1435" r:id="rId9"/>
    <sheet name="Monthly Data" sheetId="1424" r:id="rId10"/>
    <sheet name="Forecasting Data" sheetId="1425" r:id="rId11"/>
  </sheets>
  <definedNames>
    <definedName name="MonthDays">'OLS Model'!$B$21</definedName>
    <definedName name="N10CDD18">'OLS Model'!$B$19</definedName>
    <definedName name="N10HDD18">'OLS Model'!$B$18</definedName>
    <definedName name="OntarioGDP">'OLS Model'!$B$23</definedName>
    <definedName name="PeakDays">'OLS Model'!$B$22</definedName>
    <definedName name="StatDays">'OLS Model'!$B$20</definedName>
    <definedName name="WHSL_kWh">'OLS Model'!$B$17</definedName>
  </definedNames>
  <calcPr calcId="191029"/>
  <pivotCaches>
    <pivotCache cacheId="23" r:id="rId12"/>
    <pivotCache cacheId="30" r:id="rId13"/>
    <pivotCache cacheId="36" r:id="rId14"/>
  </pivotCaches>
</workbook>
</file>

<file path=xl/calcChain.xml><?xml version="1.0" encoding="utf-8"?>
<calcChain xmlns="http://schemas.openxmlformats.org/spreadsheetml/2006/main">
  <c r="N12" i="1427" l="1"/>
  <c r="N11" i="1427"/>
  <c r="N10" i="1427"/>
  <c r="L10" i="1427"/>
  <c r="N9" i="1427"/>
  <c r="L9" i="1427"/>
  <c r="N8" i="1427"/>
  <c r="L8" i="1427"/>
  <c r="E6" i="1435"/>
  <c r="E7" i="1435"/>
  <c r="E8" i="1435"/>
  <c r="E9" i="1435"/>
  <c r="E5" i="1435"/>
  <c r="C6" i="1435"/>
  <c r="C7" i="1435"/>
  <c r="C5" i="1435"/>
  <c r="B2" i="1431"/>
  <c r="B3" i="1431"/>
  <c r="B4" i="1431"/>
  <c r="B5" i="1431"/>
  <c r="B6" i="1431"/>
  <c r="B7" i="1431"/>
  <c r="B8" i="1431"/>
  <c r="B9" i="1431"/>
  <c r="B10" i="1431"/>
  <c r="B11" i="1431"/>
  <c r="B12" i="1431"/>
  <c r="B13" i="1431"/>
  <c r="B14" i="1431"/>
  <c r="B15" i="1431"/>
  <c r="B16" i="1431"/>
  <c r="B17" i="1431"/>
  <c r="B18" i="1431"/>
  <c r="B19" i="1431"/>
  <c r="B20" i="1431"/>
  <c r="B21" i="1431"/>
  <c r="B22" i="1431"/>
  <c r="B23" i="1431"/>
  <c r="B24" i="1431"/>
  <c r="B25" i="1431"/>
  <c r="B26" i="1431"/>
  <c r="B27" i="1431"/>
  <c r="B28" i="1431"/>
  <c r="B29" i="1431"/>
  <c r="B30" i="1431"/>
  <c r="B31" i="1431"/>
  <c r="B32" i="1431"/>
  <c r="B33" i="1431"/>
  <c r="B34" i="1431"/>
  <c r="B35" i="1431"/>
  <c r="B36" i="1431"/>
  <c r="B37" i="1431"/>
  <c r="B38" i="1431"/>
  <c r="B39" i="1431"/>
  <c r="B40" i="1431"/>
  <c r="B41" i="1431"/>
  <c r="B42" i="1431"/>
  <c r="B43" i="1431"/>
  <c r="B44" i="1431"/>
  <c r="B45" i="1431"/>
  <c r="B46" i="1431"/>
  <c r="B47" i="1431"/>
  <c r="B48" i="1431"/>
  <c r="B49" i="1431"/>
  <c r="B50" i="1431"/>
  <c r="B51" i="1431"/>
  <c r="B52" i="1431"/>
  <c r="B53" i="1431"/>
  <c r="B54" i="1431"/>
  <c r="B55" i="1431"/>
  <c r="B56" i="1431"/>
  <c r="B57" i="1431"/>
  <c r="B58" i="1431"/>
  <c r="B59" i="1431"/>
  <c r="B60" i="1431"/>
  <c r="B61" i="1431"/>
  <c r="B62" i="1431"/>
  <c r="B63" i="1431"/>
  <c r="B64" i="1431"/>
  <c r="B65" i="1431"/>
  <c r="B66" i="1431"/>
  <c r="B67" i="1431"/>
  <c r="B68" i="1431"/>
  <c r="B69" i="1431"/>
  <c r="B70" i="1431"/>
  <c r="B71" i="1431"/>
  <c r="B72" i="1431"/>
  <c r="B73" i="1431"/>
  <c r="Q2" i="1430"/>
  <c r="Q3" i="1430"/>
  <c r="Q4" i="1430"/>
  <c r="Q5" i="1430"/>
  <c r="Q6" i="1430"/>
  <c r="Q7" i="1430"/>
  <c r="Q8" i="1430"/>
  <c r="Q9" i="1430"/>
  <c r="Q10" i="1430"/>
  <c r="Q11" i="1430"/>
  <c r="Q12" i="1430"/>
  <c r="Q13" i="1430"/>
  <c r="Q14" i="1430"/>
  <c r="Q15" i="1430"/>
  <c r="Q16" i="1430"/>
  <c r="Q17" i="1430"/>
  <c r="Q18" i="1430"/>
  <c r="Q19" i="1430"/>
  <c r="Q20" i="1430"/>
  <c r="Q21" i="1430"/>
  <c r="Q22" i="1430"/>
  <c r="Q23" i="1430"/>
  <c r="Q24" i="1430"/>
  <c r="Q25" i="1430"/>
  <c r="Q26" i="1430"/>
  <c r="Q27" i="1430"/>
  <c r="Q28" i="1430"/>
  <c r="Q29" i="1430"/>
  <c r="Q30" i="1430"/>
  <c r="Q31" i="1430"/>
  <c r="Q32" i="1430"/>
  <c r="Q33" i="1430"/>
  <c r="Q34" i="1430"/>
  <c r="Q35" i="1430"/>
  <c r="Q36" i="1430"/>
  <c r="Q37" i="1430"/>
  <c r="Q38" i="1430"/>
  <c r="Q39" i="1430"/>
  <c r="Q40" i="1430"/>
  <c r="Q41" i="1430"/>
  <c r="Q42" i="1430"/>
  <c r="Q43" i="1430"/>
  <c r="Q44" i="1430"/>
  <c r="Q45" i="1430"/>
  <c r="Q46" i="1430"/>
  <c r="Q47" i="1430"/>
  <c r="Q48" i="1430"/>
  <c r="Q49" i="1430"/>
  <c r="Q50" i="1430"/>
  <c r="Q51" i="1430"/>
  <c r="Q52" i="1430"/>
  <c r="Q53" i="1430"/>
  <c r="Q54" i="1430"/>
  <c r="Q55" i="1430"/>
  <c r="Q56" i="1430"/>
  <c r="Q57" i="1430"/>
  <c r="Q58" i="1430"/>
  <c r="Q59" i="1430"/>
  <c r="Q60" i="1430"/>
  <c r="Q61" i="1430"/>
  <c r="Q62" i="1430"/>
  <c r="Q63" i="1430"/>
  <c r="Q64" i="1430"/>
  <c r="Q65" i="1430"/>
  <c r="Q66" i="1430"/>
  <c r="Q67" i="1430"/>
  <c r="Q68" i="1430"/>
  <c r="Q69" i="1430"/>
  <c r="Q70" i="1430"/>
  <c r="Q71" i="1430"/>
  <c r="Q72" i="1430"/>
  <c r="Q73" i="1430"/>
  <c r="P2" i="1430"/>
  <c r="P3" i="1430"/>
  <c r="P4" i="1430"/>
  <c r="P5" i="1430"/>
  <c r="P6" i="1430"/>
  <c r="P7" i="1430"/>
  <c r="P8" i="1430"/>
  <c r="P9" i="1430"/>
  <c r="P10" i="1430"/>
  <c r="P11" i="1430"/>
  <c r="P12" i="1430"/>
  <c r="P13" i="1430"/>
  <c r="P14" i="1430"/>
  <c r="P15" i="1430"/>
  <c r="P16" i="1430"/>
  <c r="P17" i="1430"/>
  <c r="P18" i="1430"/>
  <c r="P19" i="1430"/>
  <c r="P20" i="1430"/>
  <c r="P21" i="1430"/>
  <c r="P22" i="1430"/>
  <c r="P23" i="1430"/>
  <c r="P24" i="1430"/>
  <c r="P25" i="1430"/>
  <c r="P26" i="1430"/>
  <c r="P27" i="1430"/>
  <c r="P28" i="1430"/>
  <c r="P29" i="1430"/>
  <c r="P30" i="1430"/>
  <c r="P31" i="1430"/>
  <c r="P32" i="1430"/>
  <c r="P33" i="1430"/>
  <c r="P34" i="1430"/>
  <c r="P35" i="1430"/>
  <c r="P36" i="1430"/>
  <c r="P37" i="1430"/>
  <c r="P38" i="1430"/>
  <c r="P39" i="1430"/>
  <c r="P40" i="1430"/>
  <c r="P41" i="1430"/>
  <c r="P42" i="1430"/>
  <c r="P43" i="1430"/>
  <c r="P44" i="1430"/>
  <c r="P45" i="1430"/>
  <c r="P46" i="1430"/>
  <c r="P47" i="1430"/>
  <c r="P48" i="1430"/>
  <c r="P49" i="1430"/>
  <c r="P50" i="1430"/>
  <c r="P51" i="1430"/>
  <c r="P52" i="1430"/>
  <c r="P53" i="1430"/>
  <c r="P54" i="1430"/>
  <c r="P55" i="1430"/>
  <c r="P56" i="1430"/>
  <c r="P57" i="1430"/>
  <c r="P58" i="1430"/>
  <c r="P59" i="1430"/>
  <c r="P60" i="1430"/>
  <c r="P61" i="1430"/>
  <c r="P62" i="1430"/>
  <c r="P63" i="1430"/>
  <c r="P64" i="1430"/>
  <c r="P65" i="1430"/>
  <c r="P66" i="1430"/>
  <c r="P67" i="1430"/>
  <c r="P68" i="1430"/>
  <c r="P69" i="1430"/>
  <c r="P70" i="1430"/>
  <c r="P71" i="1430"/>
  <c r="P72" i="1430"/>
  <c r="P73" i="1430"/>
  <c r="O2" i="1430"/>
  <c r="O3" i="1430"/>
  <c r="O4" i="1430"/>
  <c r="O5" i="1430"/>
  <c r="O6" i="1430"/>
  <c r="O7" i="1430"/>
  <c r="O8" i="1430"/>
  <c r="O9" i="1430"/>
  <c r="O10" i="1430"/>
  <c r="O11" i="1430"/>
  <c r="O12" i="1430"/>
  <c r="O13" i="1430"/>
  <c r="O14" i="1430"/>
  <c r="O15" i="1430"/>
  <c r="O16" i="1430"/>
  <c r="O17" i="1430"/>
  <c r="O18" i="1430"/>
  <c r="O19" i="1430"/>
  <c r="O20" i="1430"/>
  <c r="O21" i="1430"/>
  <c r="O22" i="1430"/>
  <c r="O23" i="1430"/>
  <c r="O24" i="1430"/>
  <c r="O25" i="1430"/>
  <c r="O26" i="1430"/>
  <c r="O27" i="1430"/>
  <c r="O28" i="1430"/>
  <c r="O29" i="1430"/>
  <c r="O30" i="1430"/>
  <c r="O31" i="1430"/>
  <c r="O32" i="1430"/>
  <c r="O33" i="1430"/>
  <c r="O34" i="1430"/>
  <c r="O35" i="1430"/>
  <c r="O36" i="1430"/>
  <c r="O37" i="1430"/>
  <c r="O38" i="1430"/>
  <c r="O39" i="1430"/>
  <c r="O40" i="1430"/>
  <c r="O41" i="1430"/>
  <c r="O42" i="1430"/>
  <c r="O43" i="1430"/>
  <c r="O44" i="1430"/>
  <c r="O45" i="1430"/>
  <c r="O46" i="1430"/>
  <c r="O47" i="1430"/>
  <c r="O48" i="1430"/>
  <c r="O49" i="1430"/>
  <c r="O50" i="1430"/>
  <c r="O51" i="1430"/>
  <c r="O52" i="1430"/>
  <c r="O53" i="1430"/>
  <c r="O54" i="1430"/>
  <c r="O55" i="1430"/>
  <c r="O56" i="1430"/>
  <c r="O57" i="1430"/>
  <c r="O58" i="1430"/>
  <c r="O59" i="1430"/>
  <c r="O60" i="1430"/>
  <c r="O61" i="1430"/>
  <c r="O62" i="1430"/>
  <c r="O63" i="1430"/>
  <c r="O64" i="1430"/>
  <c r="O65" i="1430"/>
  <c r="O66" i="1430"/>
  <c r="O67" i="1430"/>
  <c r="O68" i="1430"/>
  <c r="O69" i="1430"/>
  <c r="O70" i="1430"/>
  <c r="O71" i="1430"/>
  <c r="O72" i="1430"/>
  <c r="O73" i="1430"/>
  <c r="N2" i="1430"/>
  <c r="N3" i="1430"/>
  <c r="N4" i="1430"/>
  <c r="N5" i="1430"/>
  <c r="N6" i="1430"/>
  <c r="N7" i="1430"/>
  <c r="N8" i="1430"/>
  <c r="N9" i="1430"/>
  <c r="N10" i="1430"/>
  <c r="N11" i="1430"/>
  <c r="N12" i="1430"/>
  <c r="N13" i="1430"/>
  <c r="N14" i="1430"/>
  <c r="N15" i="1430"/>
  <c r="N16" i="1430"/>
  <c r="N17" i="1430"/>
  <c r="N18" i="1430"/>
  <c r="N19" i="1430"/>
  <c r="N20" i="1430"/>
  <c r="N21" i="1430"/>
  <c r="N22" i="1430"/>
  <c r="N23" i="1430"/>
  <c r="N24" i="1430"/>
  <c r="N25" i="1430"/>
  <c r="N26" i="1430"/>
  <c r="N27" i="1430"/>
  <c r="N28" i="1430"/>
  <c r="N29" i="1430"/>
  <c r="N30" i="1430"/>
  <c r="N31" i="1430"/>
  <c r="N32" i="1430"/>
  <c r="N33" i="1430"/>
  <c r="N34" i="1430"/>
  <c r="N35" i="1430"/>
  <c r="N36" i="1430"/>
  <c r="N37" i="1430"/>
  <c r="N38" i="1430"/>
  <c r="N39" i="1430"/>
  <c r="N40" i="1430"/>
  <c r="N41" i="1430"/>
  <c r="N42" i="1430"/>
  <c r="N43" i="1430"/>
  <c r="N44" i="1430"/>
  <c r="N45" i="1430"/>
  <c r="N46" i="1430"/>
  <c r="N47" i="1430"/>
  <c r="N48" i="1430"/>
  <c r="N49" i="1430"/>
  <c r="N50" i="1430"/>
  <c r="N51" i="1430"/>
  <c r="N52" i="1430"/>
  <c r="N53" i="1430"/>
  <c r="N54" i="1430"/>
  <c r="N55" i="1430"/>
  <c r="N56" i="1430"/>
  <c r="N57" i="1430"/>
  <c r="N58" i="1430"/>
  <c r="N59" i="1430"/>
  <c r="N60" i="1430"/>
  <c r="N61" i="1430"/>
  <c r="N62" i="1430"/>
  <c r="N63" i="1430"/>
  <c r="N64" i="1430"/>
  <c r="N65" i="1430"/>
  <c r="N66" i="1430"/>
  <c r="N67" i="1430"/>
  <c r="N68" i="1430"/>
  <c r="N69" i="1430"/>
  <c r="N70" i="1430"/>
  <c r="N71" i="1430"/>
  <c r="N72" i="1430"/>
  <c r="N73" i="1430"/>
  <c r="M2" i="1430"/>
  <c r="M3" i="1430"/>
  <c r="M4" i="1430"/>
  <c r="M5" i="1430"/>
  <c r="M6" i="1430"/>
  <c r="M7" i="1430"/>
  <c r="M8" i="1430"/>
  <c r="M9" i="1430"/>
  <c r="M10" i="1430"/>
  <c r="M11" i="1430"/>
  <c r="M12" i="1430"/>
  <c r="M13" i="1430"/>
  <c r="M14" i="1430"/>
  <c r="M15" i="1430"/>
  <c r="M16" i="1430"/>
  <c r="M17" i="1430"/>
  <c r="M18" i="1430"/>
  <c r="M19" i="1430"/>
  <c r="M20" i="1430"/>
  <c r="M21" i="1430"/>
  <c r="M22" i="1430"/>
  <c r="M23" i="1430"/>
  <c r="M24" i="1430"/>
  <c r="M25" i="1430"/>
  <c r="M26" i="1430"/>
  <c r="M27" i="1430"/>
  <c r="M28" i="1430"/>
  <c r="M29" i="1430"/>
  <c r="M30" i="1430"/>
  <c r="M31" i="1430"/>
  <c r="M32" i="1430"/>
  <c r="M33" i="1430"/>
  <c r="M34" i="1430"/>
  <c r="M35" i="1430"/>
  <c r="M36" i="1430"/>
  <c r="M37" i="1430"/>
  <c r="M38" i="1430"/>
  <c r="M39" i="1430"/>
  <c r="M40" i="1430"/>
  <c r="M41" i="1430"/>
  <c r="M42" i="1430"/>
  <c r="M43" i="1430"/>
  <c r="M44" i="1430"/>
  <c r="M45" i="1430"/>
  <c r="M46" i="1430"/>
  <c r="M47" i="1430"/>
  <c r="M48" i="1430"/>
  <c r="M49" i="1430"/>
  <c r="M50" i="1430"/>
  <c r="M51" i="1430"/>
  <c r="M52" i="1430"/>
  <c r="M53" i="1430"/>
  <c r="M54" i="1430"/>
  <c r="M55" i="1430"/>
  <c r="M56" i="1430"/>
  <c r="M57" i="1430"/>
  <c r="M58" i="1430"/>
  <c r="M59" i="1430"/>
  <c r="M60" i="1430"/>
  <c r="M61" i="1430"/>
  <c r="M62" i="1430"/>
  <c r="M63" i="1430"/>
  <c r="M64" i="1430"/>
  <c r="M65" i="1430"/>
  <c r="M66" i="1430"/>
  <c r="M67" i="1430"/>
  <c r="M68" i="1430"/>
  <c r="M69" i="1430"/>
  <c r="M70" i="1430"/>
  <c r="M71" i="1430"/>
  <c r="M72" i="1430"/>
  <c r="M73" i="1430"/>
  <c r="L2" i="1430"/>
  <c r="L3" i="1430"/>
  <c r="L4" i="1430"/>
  <c r="L5" i="1430"/>
  <c r="L6" i="1430"/>
  <c r="L7" i="1430"/>
  <c r="L8" i="1430"/>
  <c r="L9" i="1430"/>
  <c r="L10" i="1430"/>
  <c r="L11" i="1430"/>
  <c r="L12" i="1430"/>
  <c r="L13" i="1430"/>
  <c r="L14" i="1430"/>
  <c r="L15" i="1430"/>
  <c r="L16" i="1430"/>
  <c r="L17" i="1430"/>
  <c r="L18" i="1430"/>
  <c r="L19" i="1430"/>
  <c r="L20" i="1430"/>
  <c r="L21" i="1430"/>
  <c r="L22" i="1430"/>
  <c r="L23" i="1430"/>
  <c r="L24" i="1430"/>
  <c r="L25" i="1430"/>
  <c r="L26" i="1430"/>
  <c r="L27" i="1430"/>
  <c r="L28" i="1430"/>
  <c r="L29" i="1430"/>
  <c r="L30" i="1430"/>
  <c r="L31" i="1430"/>
  <c r="L32" i="1430"/>
  <c r="L33" i="1430"/>
  <c r="L34" i="1430"/>
  <c r="L35" i="1430"/>
  <c r="L36" i="1430"/>
  <c r="L37" i="1430"/>
  <c r="L38" i="1430"/>
  <c r="L39" i="1430"/>
  <c r="L40" i="1430"/>
  <c r="L41" i="1430"/>
  <c r="L42" i="1430"/>
  <c r="L43" i="1430"/>
  <c r="L44" i="1430"/>
  <c r="L45" i="1430"/>
  <c r="L46" i="1430"/>
  <c r="L47" i="1430"/>
  <c r="L48" i="1430"/>
  <c r="L49" i="1430"/>
  <c r="L50" i="1430"/>
  <c r="L51" i="1430"/>
  <c r="L52" i="1430"/>
  <c r="L53" i="1430"/>
  <c r="L54" i="1430"/>
  <c r="L55" i="1430"/>
  <c r="L56" i="1430"/>
  <c r="L57" i="1430"/>
  <c r="L58" i="1430"/>
  <c r="L59" i="1430"/>
  <c r="L60" i="1430"/>
  <c r="L61" i="1430"/>
  <c r="L62" i="1430"/>
  <c r="L63" i="1430"/>
  <c r="L64" i="1430"/>
  <c r="L65" i="1430"/>
  <c r="L66" i="1430"/>
  <c r="L67" i="1430"/>
  <c r="L68" i="1430"/>
  <c r="L69" i="1430"/>
  <c r="L70" i="1430"/>
  <c r="L71" i="1430"/>
  <c r="L72" i="1430"/>
  <c r="L73" i="1430"/>
  <c r="K2" i="1430"/>
  <c r="K3" i="1430"/>
  <c r="K4" i="1430"/>
  <c r="K5" i="1430"/>
  <c r="K6" i="1430"/>
  <c r="K7" i="1430"/>
  <c r="K8" i="1430"/>
  <c r="K9" i="1430"/>
  <c r="K10" i="1430"/>
  <c r="K11" i="1430"/>
  <c r="K12" i="1430"/>
  <c r="K13" i="1430"/>
  <c r="K14" i="1430"/>
  <c r="K15" i="1430"/>
  <c r="K16" i="1430"/>
  <c r="K17" i="1430"/>
  <c r="K18" i="1430"/>
  <c r="K19" i="1430"/>
  <c r="K20" i="1430"/>
  <c r="K21" i="1430"/>
  <c r="K22" i="1430"/>
  <c r="K23" i="1430"/>
  <c r="K24" i="1430"/>
  <c r="K25" i="1430"/>
  <c r="K26" i="1430"/>
  <c r="K27" i="1430"/>
  <c r="K28" i="1430"/>
  <c r="K29" i="1430"/>
  <c r="K30" i="1430"/>
  <c r="K31" i="1430"/>
  <c r="K32" i="1430"/>
  <c r="K33" i="1430"/>
  <c r="K34" i="1430"/>
  <c r="K35" i="1430"/>
  <c r="K36" i="1430"/>
  <c r="K37" i="1430"/>
  <c r="K38" i="1430"/>
  <c r="K39" i="1430"/>
  <c r="K40" i="1430"/>
  <c r="K41" i="1430"/>
  <c r="K42" i="1430"/>
  <c r="K43" i="1430"/>
  <c r="K44" i="1430"/>
  <c r="K45" i="1430"/>
  <c r="K46" i="1430"/>
  <c r="K47" i="1430"/>
  <c r="K48" i="1430"/>
  <c r="K49" i="1430"/>
  <c r="K50" i="1430"/>
  <c r="K51" i="1430"/>
  <c r="K52" i="1430"/>
  <c r="K53" i="1430"/>
  <c r="K54" i="1430"/>
  <c r="K55" i="1430"/>
  <c r="K56" i="1430"/>
  <c r="K57" i="1430"/>
  <c r="K58" i="1430"/>
  <c r="K59" i="1430"/>
  <c r="K60" i="1430"/>
  <c r="K61" i="1430"/>
  <c r="K62" i="1430"/>
  <c r="K63" i="1430"/>
  <c r="K64" i="1430"/>
  <c r="K65" i="1430"/>
  <c r="K66" i="1430"/>
  <c r="K67" i="1430"/>
  <c r="K68" i="1430"/>
  <c r="K69" i="1430"/>
  <c r="K70" i="1430"/>
  <c r="K71" i="1430"/>
  <c r="K72" i="1430"/>
  <c r="K73" i="1430"/>
  <c r="J2" i="1430"/>
  <c r="J3" i="1430"/>
  <c r="J4" i="1430"/>
  <c r="J5" i="1430"/>
  <c r="J6" i="1430"/>
  <c r="J7" i="1430"/>
  <c r="J8" i="1430"/>
  <c r="J9" i="1430"/>
  <c r="J10" i="1430"/>
  <c r="J11" i="1430"/>
  <c r="J12" i="1430"/>
  <c r="J13" i="1430"/>
  <c r="J14" i="1430"/>
  <c r="J15" i="1430"/>
  <c r="J16" i="1430"/>
  <c r="J17" i="1430"/>
  <c r="J18" i="1430"/>
  <c r="J19" i="1430"/>
  <c r="J20" i="1430"/>
  <c r="J21" i="1430"/>
  <c r="J22" i="1430"/>
  <c r="J23" i="1430"/>
  <c r="J24" i="1430"/>
  <c r="J25" i="1430"/>
  <c r="J26" i="1430"/>
  <c r="J27" i="1430"/>
  <c r="J28" i="1430"/>
  <c r="J29" i="1430"/>
  <c r="J30" i="1430"/>
  <c r="J31" i="1430"/>
  <c r="J32" i="1430"/>
  <c r="J33" i="1430"/>
  <c r="J34" i="1430"/>
  <c r="J35" i="1430"/>
  <c r="J36" i="1430"/>
  <c r="J37" i="1430"/>
  <c r="J38" i="1430"/>
  <c r="J39" i="1430"/>
  <c r="J40" i="1430"/>
  <c r="J41" i="1430"/>
  <c r="J42" i="1430"/>
  <c r="J43" i="1430"/>
  <c r="J44" i="1430"/>
  <c r="J45" i="1430"/>
  <c r="J46" i="1430"/>
  <c r="J47" i="1430"/>
  <c r="J48" i="1430"/>
  <c r="J49" i="1430"/>
  <c r="J50" i="1430"/>
  <c r="J51" i="1430"/>
  <c r="J52" i="1430"/>
  <c r="J53" i="1430"/>
  <c r="J54" i="1430"/>
  <c r="J55" i="1430"/>
  <c r="J56" i="1430"/>
  <c r="J57" i="1430"/>
  <c r="J58" i="1430"/>
  <c r="J59" i="1430"/>
  <c r="J60" i="1430"/>
  <c r="J61" i="1430"/>
  <c r="J62" i="1430"/>
  <c r="J63" i="1430"/>
  <c r="J64" i="1430"/>
  <c r="J65" i="1430"/>
  <c r="J66" i="1430"/>
  <c r="J67" i="1430"/>
  <c r="J68" i="1430"/>
  <c r="J69" i="1430"/>
  <c r="J70" i="1430"/>
  <c r="J71" i="1430"/>
  <c r="J72" i="1430"/>
  <c r="J73" i="1430"/>
  <c r="E50" i="1429"/>
  <c r="D8" i="1432"/>
  <c r="B2" i="1429"/>
  <c r="B3" i="1429"/>
  <c r="B4" i="1429"/>
  <c r="B5" i="1429"/>
  <c r="B6" i="1429"/>
  <c r="B7" i="1429"/>
  <c r="B8" i="1429"/>
  <c r="B9" i="1429"/>
  <c r="B10" i="1429"/>
  <c r="B11" i="1429"/>
  <c r="B12" i="1429"/>
  <c r="B13" i="1429"/>
  <c r="B14" i="1429"/>
  <c r="B15" i="1429"/>
  <c r="B16" i="1429"/>
  <c r="B17" i="1429"/>
  <c r="B18" i="1429"/>
  <c r="B19" i="1429"/>
  <c r="B20" i="1429"/>
  <c r="B21" i="1429"/>
  <c r="B22" i="1429"/>
  <c r="B23" i="1429"/>
  <c r="B24" i="1429"/>
  <c r="B25" i="1429"/>
  <c r="B26" i="1429"/>
  <c r="B27" i="1429"/>
  <c r="B28" i="1429"/>
  <c r="B29" i="1429"/>
  <c r="B30" i="1429"/>
  <c r="B31" i="1429"/>
  <c r="B32" i="1429"/>
  <c r="B33" i="1429"/>
  <c r="B34" i="1429"/>
  <c r="B35" i="1429"/>
  <c r="B36" i="1429"/>
  <c r="B37" i="1429"/>
  <c r="B38" i="1429"/>
  <c r="B39" i="1429"/>
  <c r="B40" i="1429"/>
  <c r="B41" i="1429"/>
  <c r="B42" i="1429"/>
  <c r="B43" i="1429"/>
  <c r="B44" i="1429"/>
  <c r="B45" i="1429"/>
  <c r="B46" i="1429"/>
  <c r="B47" i="1429"/>
  <c r="B48" i="1429"/>
  <c r="B49" i="1429"/>
  <c r="E2" i="1429"/>
  <c r="E3" i="1429"/>
  <c r="E4" i="1429"/>
  <c r="E5" i="1429"/>
  <c r="E6" i="1429"/>
  <c r="E7" i="1429"/>
  <c r="E8" i="1429"/>
  <c r="E9" i="1429"/>
  <c r="E10" i="1429"/>
  <c r="E11" i="1429"/>
  <c r="E12" i="1429"/>
  <c r="E13" i="1429"/>
  <c r="E14" i="1429"/>
  <c r="E15" i="1429"/>
  <c r="E16" i="1429"/>
  <c r="E17" i="1429"/>
  <c r="E18" i="1429"/>
  <c r="E19" i="1429"/>
  <c r="E20" i="1429"/>
  <c r="E21" i="1429"/>
  <c r="E22" i="1429"/>
  <c r="E23" i="1429"/>
  <c r="E24" i="1429"/>
  <c r="E25" i="1429"/>
  <c r="E26" i="1429"/>
  <c r="E27" i="1429"/>
  <c r="E28" i="1429"/>
  <c r="E29" i="1429"/>
  <c r="E30" i="1429"/>
  <c r="E31" i="1429"/>
  <c r="E32" i="1429"/>
  <c r="E33" i="1429"/>
  <c r="E34" i="1429"/>
  <c r="E35" i="1429"/>
  <c r="E36" i="1429"/>
  <c r="E37" i="1429"/>
  <c r="E38" i="1429"/>
  <c r="E39" i="1429"/>
  <c r="E40" i="1429"/>
  <c r="E41" i="1429"/>
  <c r="E42" i="1429"/>
  <c r="E43" i="1429"/>
  <c r="E44" i="1429"/>
  <c r="E45" i="1429"/>
  <c r="E46" i="1429"/>
  <c r="E47" i="1429"/>
  <c r="E48" i="1429"/>
  <c r="E49" i="1429"/>
  <c r="Q2" i="1428"/>
  <c r="Q3" i="1428"/>
  <c r="Q4" i="1428"/>
  <c r="Q5" i="1428"/>
  <c r="Q6" i="1428"/>
  <c r="Q7" i="1428"/>
  <c r="Q8" i="1428"/>
  <c r="Q9" i="1428"/>
  <c r="Q10" i="1428"/>
  <c r="Q11" i="1428"/>
  <c r="Q12" i="1428"/>
  <c r="Q13" i="1428"/>
  <c r="Q14" i="1428"/>
  <c r="Q15" i="1428"/>
  <c r="Q16" i="1428"/>
  <c r="Q17" i="1428"/>
  <c r="Q18" i="1428"/>
  <c r="Q19" i="1428"/>
  <c r="Q20" i="1428"/>
  <c r="Q21" i="1428"/>
  <c r="Q22" i="1428"/>
  <c r="Q23" i="1428"/>
  <c r="Q24" i="1428"/>
  <c r="Q25" i="1428"/>
  <c r="Q26" i="1428"/>
  <c r="Q27" i="1428"/>
  <c r="Q28" i="1428"/>
  <c r="Q29" i="1428"/>
  <c r="Q30" i="1428"/>
  <c r="Q31" i="1428"/>
  <c r="Q32" i="1428"/>
  <c r="Q33" i="1428"/>
  <c r="Q34" i="1428"/>
  <c r="Q35" i="1428"/>
  <c r="Q36" i="1428"/>
  <c r="Q37" i="1428"/>
  <c r="Q38" i="1428"/>
  <c r="Q39" i="1428"/>
  <c r="Q40" i="1428"/>
  <c r="Q41" i="1428"/>
  <c r="Q42" i="1428"/>
  <c r="Q43" i="1428"/>
  <c r="Q44" i="1428"/>
  <c r="Q45" i="1428"/>
  <c r="Q46" i="1428"/>
  <c r="Q47" i="1428"/>
  <c r="Q48" i="1428"/>
  <c r="Q49" i="1428"/>
  <c r="P2" i="1428"/>
  <c r="P3" i="1428"/>
  <c r="P4" i="1428"/>
  <c r="P5" i="1428"/>
  <c r="P6" i="1428"/>
  <c r="P7" i="1428"/>
  <c r="P8" i="1428"/>
  <c r="P9" i="1428"/>
  <c r="P10" i="1428"/>
  <c r="P11" i="1428"/>
  <c r="P12" i="1428"/>
  <c r="P13" i="1428"/>
  <c r="P14" i="1428"/>
  <c r="P15" i="1428"/>
  <c r="P16" i="1428"/>
  <c r="P17" i="1428"/>
  <c r="P18" i="1428"/>
  <c r="P19" i="1428"/>
  <c r="P20" i="1428"/>
  <c r="P21" i="1428"/>
  <c r="P22" i="1428"/>
  <c r="P23" i="1428"/>
  <c r="P24" i="1428"/>
  <c r="P25" i="1428"/>
  <c r="P26" i="1428"/>
  <c r="P27" i="1428"/>
  <c r="P28" i="1428"/>
  <c r="P29" i="1428"/>
  <c r="P30" i="1428"/>
  <c r="P31" i="1428"/>
  <c r="P32" i="1428"/>
  <c r="P33" i="1428"/>
  <c r="P34" i="1428"/>
  <c r="P35" i="1428"/>
  <c r="P36" i="1428"/>
  <c r="P37" i="1428"/>
  <c r="P38" i="1428"/>
  <c r="P39" i="1428"/>
  <c r="P40" i="1428"/>
  <c r="P41" i="1428"/>
  <c r="P42" i="1428"/>
  <c r="P43" i="1428"/>
  <c r="P44" i="1428"/>
  <c r="P45" i="1428"/>
  <c r="P46" i="1428"/>
  <c r="P47" i="1428"/>
  <c r="P48" i="1428"/>
  <c r="P49" i="1428"/>
  <c r="O2" i="1428"/>
  <c r="O3" i="1428"/>
  <c r="O4" i="1428"/>
  <c r="O5" i="1428"/>
  <c r="O6" i="1428"/>
  <c r="O7" i="1428"/>
  <c r="O8" i="1428"/>
  <c r="O9" i="1428"/>
  <c r="O10" i="1428"/>
  <c r="O11" i="1428"/>
  <c r="O12" i="1428"/>
  <c r="O13" i="1428"/>
  <c r="O14" i="1428"/>
  <c r="O15" i="1428"/>
  <c r="O16" i="1428"/>
  <c r="O17" i="1428"/>
  <c r="O18" i="1428"/>
  <c r="O19" i="1428"/>
  <c r="O20" i="1428"/>
  <c r="O21" i="1428"/>
  <c r="O22" i="1428"/>
  <c r="O23" i="1428"/>
  <c r="O24" i="1428"/>
  <c r="O25" i="1428"/>
  <c r="O26" i="1428"/>
  <c r="O27" i="1428"/>
  <c r="O28" i="1428"/>
  <c r="O29" i="1428"/>
  <c r="O30" i="1428"/>
  <c r="O31" i="1428"/>
  <c r="O32" i="1428"/>
  <c r="O33" i="1428"/>
  <c r="O34" i="1428"/>
  <c r="O35" i="1428"/>
  <c r="O36" i="1428"/>
  <c r="O37" i="1428"/>
  <c r="O38" i="1428"/>
  <c r="O39" i="1428"/>
  <c r="O40" i="1428"/>
  <c r="O41" i="1428"/>
  <c r="O42" i="1428"/>
  <c r="O43" i="1428"/>
  <c r="O44" i="1428"/>
  <c r="O45" i="1428"/>
  <c r="O46" i="1428"/>
  <c r="O47" i="1428"/>
  <c r="O48" i="1428"/>
  <c r="O49" i="1428"/>
  <c r="N2" i="1428"/>
  <c r="N3" i="1428"/>
  <c r="N4" i="1428"/>
  <c r="N5" i="1428"/>
  <c r="N6" i="1428"/>
  <c r="N7" i="1428"/>
  <c r="N8" i="1428"/>
  <c r="N9" i="1428"/>
  <c r="N10" i="1428"/>
  <c r="N11" i="1428"/>
  <c r="N12" i="1428"/>
  <c r="N13" i="1428"/>
  <c r="N14" i="1428"/>
  <c r="N15" i="1428"/>
  <c r="N16" i="1428"/>
  <c r="N17" i="1428"/>
  <c r="N18" i="1428"/>
  <c r="N19" i="1428"/>
  <c r="N20" i="1428"/>
  <c r="N21" i="1428"/>
  <c r="N22" i="1428"/>
  <c r="N23" i="1428"/>
  <c r="N24" i="1428"/>
  <c r="N25" i="1428"/>
  <c r="N26" i="1428"/>
  <c r="N27" i="1428"/>
  <c r="N28" i="1428"/>
  <c r="N29" i="1428"/>
  <c r="N30" i="1428"/>
  <c r="N31" i="1428"/>
  <c r="N32" i="1428"/>
  <c r="N33" i="1428"/>
  <c r="N34" i="1428"/>
  <c r="N35" i="1428"/>
  <c r="N36" i="1428"/>
  <c r="N37" i="1428"/>
  <c r="N38" i="1428"/>
  <c r="N39" i="1428"/>
  <c r="N40" i="1428"/>
  <c r="N41" i="1428"/>
  <c r="N42" i="1428"/>
  <c r="N43" i="1428"/>
  <c r="N44" i="1428"/>
  <c r="N45" i="1428"/>
  <c r="N46" i="1428"/>
  <c r="N47" i="1428"/>
  <c r="N48" i="1428"/>
  <c r="N49" i="1428"/>
  <c r="M2" i="1428"/>
  <c r="M3" i="1428"/>
  <c r="M4" i="1428"/>
  <c r="M5" i="1428"/>
  <c r="M6" i="1428"/>
  <c r="M7" i="1428"/>
  <c r="M8" i="1428"/>
  <c r="M9" i="1428"/>
  <c r="M10" i="1428"/>
  <c r="M11" i="1428"/>
  <c r="M12" i="1428"/>
  <c r="M13" i="1428"/>
  <c r="M14" i="1428"/>
  <c r="M15" i="1428"/>
  <c r="M16" i="1428"/>
  <c r="M17" i="1428"/>
  <c r="M18" i="1428"/>
  <c r="M19" i="1428"/>
  <c r="M20" i="1428"/>
  <c r="M21" i="1428"/>
  <c r="M22" i="1428"/>
  <c r="M23" i="1428"/>
  <c r="M24" i="1428"/>
  <c r="M25" i="1428"/>
  <c r="M26" i="1428"/>
  <c r="M27" i="1428"/>
  <c r="M28" i="1428"/>
  <c r="M29" i="1428"/>
  <c r="M30" i="1428"/>
  <c r="M31" i="1428"/>
  <c r="M32" i="1428"/>
  <c r="M33" i="1428"/>
  <c r="M34" i="1428"/>
  <c r="M35" i="1428"/>
  <c r="M36" i="1428"/>
  <c r="M37" i="1428"/>
  <c r="M38" i="1428"/>
  <c r="M39" i="1428"/>
  <c r="M40" i="1428"/>
  <c r="M41" i="1428"/>
  <c r="M42" i="1428"/>
  <c r="M43" i="1428"/>
  <c r="M44" i="1428"/>
  <c r="M45" i="1428"/>
  <c r="M46" i="1428"/>
  <c r="M47" i="1428"/>
  <c r="M48" i="1428"/>
  <c r="M49" i="1428"/>
  <c r="L2" i="1428"/>
  <c r="L3" i="1428"/>
  <c r="L4" i="1428"/>
  <c r="L5" i="1428"/>
  <c r="L6" i="1428"/>
  <c r="L7" i="1428"/>
  <c r="L8" i="1428"/>
  <c r="L9" i="1428"/>
  <c r="L10" i="1428"/>
  <c r="L11" i="1428"/>
  <c r="L12" i="1428"/>
  <c r="L13" i="1428"/>
  <c r="L14" i="1428"/>
  <c r="L15" i="1428"/>
  <c r="L16" i="1428"/>
  <c r="L17" i="1428"/>
  <c r="L18" i="1428"/>
  <c r="L19" i="1428"/>
  <c r="L20" i="1428"/>
  <c r="L21" i="1428"/>
  <c r="L22" i="1428"/>
  <c r="L23" i="1428"/>
  <c r="L24" i="1428"/>
  <c r="L25" i="1428"/>
  <c r="L26" i="1428"/>
  <c r="L27" i="1428"/>
  <c r="L28" i="1428"/>
  <c r="L29" i="1428"/>
  <c r="L30" i="1428"/>
  <c r="L31" i="1428"/>
  <c r="L32" i="1428"/>
  <c r="L33" i="1428"/>
  <c r="L34" i="1428"/>
  <c r="L35" i="1428"/>
  <c r="L36" i="1428"/>
  <c r="L37" i="1428"/>
  <c r="L38" i="1428"/>
  <c r="L39" i="1428"/>
  <c r="L40" i="1428"/>
  <c r="L41" i="1428"/>
  <c r="L42" i="1428"/>
  <c r="L43" i="1428"/>
  <c r="L44" i="1428"/>
  <c r="L45" i="1428"/>
  <c r="L46" i="1428"/>
  <c r="L47" i="1428"/>
  <c r="L48" i="1428"/>
  <c r="L49" i="1428"/>
  <c r="K2" i="1428"/>
  <c r="K3" i="1428"/>
  <c r="K4" i="1428"/>
  <c r="K5" i="1428"/>
  <c r="K6" i="1428"/>
  <c r="K7" i="1428"/>
  <c r="K8" i="1428"/>
  <c r="K9" i="1428"/>
  <c r="K10" i="1428"/>
  <c r="K11" i="1428"/>
  <c r="K12" i="1428"/>
  <c r="K13" i="1428"/>
  <c r="K14" i="1428"/>
  <c r="K15" i="1428"/>
  <c r="K16" i="1428"/>
  <c r="K17" i="1428"/>
  <c r="K18" i="1428"/>
  <c r="K19" i="1428"/>
  <c r="K20" i="1428"/>
  <c r="K21" i="1428"/>
  <c r="K22" i="1428"/>
  <c r="K23" i="1428"/>
  <c r="K24" i="1428"/>
  <c r="K25" i="1428"/>
  <c r="K26" i="1428"/>
  <c r="K27" i="1428"/>
  <c r="K28" i="1428"/>
  <c r="K29" i="1428"/>
  <c r="K30" i="1428"/>
  <c r="K31" i="1428"/>
  <c r="K32" i="1428"/>
  <c r="K33" i="1428"/>
  <c r="K34" i="1428"/>
  <c r="K35" i="1428"/>
  <c r="K36" i="1428"/>
  <c r="K37" i="1428"/>
  <c r="K38" i="1428"/>
  <c r="K39" i="1428"/>
  <c r="K40" i="1428"/>
  <c r="K41" i="1428"/>
  <c r="K42" i="1428"/>
  <c r="K43" i="1428"/>
  <c r="K44" i="1428"/>
  <c r="K45" i="1428"/>
  <c r="K46" i="1428"/>
  <c r="K47" i="1428"/>
  <c r="K48" i="1428"/>
  <c r="K49" i="1428"/>
  <c r="J2" i="1428"/>
  <c r="J3" i="1428"/>
  <c r="J4" i="1428"/>
  <c r="J5" i="1428"/>
  <c r="J6" i="1428"/>
  <c r="J7" i="1428"/>
  <c r="J8" i="1428"/>
  <c r="J9" i="1428"/>
  <c r="J10" i="1428"/>
  <c r="J11" i="1428"/>
  <c r="J12" i="1428"/>
  <c r="J13" i="1428"/>
  <c r="J14" i="1428"/>
  <c r="J15" i="1428"/>
  <c r="J16" i="1428"/>
  <c r="J17" i="1428"/>
  <c r="J18" i="1428"/>
  <c r="J19" i="1428"/>
  <c r="J20" i="1428"/>
  <c r="J21" i="1428"/>
  <c r="J22" i="1428"/>
  <c r="J23" i="1428"/>
  <c r="J24" i="1428"/>
  <c r="J25" i="1428"/>
  <c r="J26" i="1428"/>
  <c r="J27" i="1428"/>
  <c r="J28" i="1428"/>
  <c r="J29" i="1428"/>
  <c r="J30" i="1428"/>
  <c r="J31" i="1428"/>
  <c r="J32" i="1428"/>
  <c r="J33" i="1428"/>
  <c r="J34" i="1428"/>
  <c r="J35" i="1428"/>
  <c r="J36" i="1428"/>
  <c r="J37" i="1428"/>
  <c r="J38" i="1428"/>
  <c r="J39" i="1428"/>
  <c r="J40" i="1428"/>
  <c r="J41" i="1428"/>
  <c r="J42" i="1428"/>
  <c r="J43" i="1428"/>
  <c r="J44" i="1428"/>
  <c r="J45" i="1428"/>
  <c r="J46" i="1428"/>
  <c r="J47" i="1428"/>
  <c r="J48" i="1428"/>
  <c r="J49" i="1428"/>
</calcChain>
</file>

<file path=xl/sharedStrings.xml><?xml version="1.0" encoding="utf-8"?>
<sst xmlns="http://schemas.openxmlformats.org/spreadsheetml/2006/main" count="107" uniqueCount="44">
  <si>
    <t>Year</t>
  </si>
  <si>
    <t>MonthDays</t>
  </si>
  <si>
    <t>PeakDays</t>
  </si>
  <si>
    <t>WHSL_kWh</t>
  </si>
  <si>
    <t>N10HDD18</t>
  </si>
  <si>
    <t>N10CDD18</t>
  </si>
  <si>
    <t>StatDays</t>
  </si>
  <si>
    <t>OntarioGDP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</si>
  <si>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</si>
  <si>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</si>
  <si>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</si>
  <si>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</si>
  <si>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</si>
  <si>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</si>
  <si>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</si>
  <si>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</si>
  <si>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</si>
  <si>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</si>
  <si>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</si>
  <si>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</si>
  <si>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</si>
  <si>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</si>
  <si>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</si>
  <si>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</si>
  <si>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</si>
  <si>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</si>
  <si>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</si>
  <si>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</si>
  <si>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</si>
  <si>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</si>
  <si>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</si>
  <si>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</si>
  <si>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</si>
  <si>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Predicted Value </t>
  </si>
  <si>
    <t xml:space="preserve">Average of Absolute % Error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</si>
  <si>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</si>
  <si>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</si>
  <si>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</si>
  <si>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</si>
  <si>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</si>
  <si>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 xml:space="preserve">WHSL_kWh </t>
  </si>
  <si>
    <t>Annual Predicted vs. Actual WHSL_kWh</t>
  </si>
  <si>
    <t>Sum of WHSL_kWh</t>
  </si>
  <si>
    <t>Annual Actual vs. Normalized WHSL_kWh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</si>
</sst>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%"/>
    <numFmt numFmtId="166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/>
    <xf numFmtId="17" fontId="0" fillId="0" borderId="0" xfId="0" applyNumberFormat="1"/>
    <xf numFmtId="165" fontId="0" fillId="0" borderId="0" xfId="4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Summ'!$B$1</c:f>
              <c:strCache>
                <c:ptCount val="1"/>
                <c:pt idx="0">
                  <c:v>Year</c:v>
                </c:pt>
              </c:strCache>
            </c:strRef>
          </c:tx>
          <c:marker>
            <c:symbol val="none"/>
          </c:marker>
          <c:val>
            <c:numRef>
              <c:f>'Predicted Monthly Data Summ'!$B$2:$B$48</c:f>
              <c:numCache>
                <c:formatCode>General</c:formatCode>
                <c:ptCount val="47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  <c:pt idx="29">
                  <c:v>2019</c:v>
                </c:pt>
                <c:pt idx="30">
                  <c:v>2019</c:v>
                </c:pt>
                <c:pt idx="31">
                  <c:v>2019</c:v>
                </c:pt>
                <c:pt idx="32">
                  <c:v>2019</c:v>
                </c:pt>
                <c:pt idx="33">
                  <c:v>2019</c:v>
                </c:pt>
                <c:pt idx="34">
                  <c:v>2019</c:v>
                </c:pt>
                <c:pt idx="35">
                  <c:v>2019</c:v>
                </c:pt>
                <c:pt idx="36">
                  <c:v>2020</c:v>
                </c:pt>
                <c:pt idx="37">
                  <c:v>2020</c:v>
                </c:pt>
                <c:pt idx="38">
                  <c:v>2020</c:v>
                </c:pt>
                <c:pt idx="39">
                  <c:v>2020</c:v>
                </c:pt>
                <c:pt idx="40">
                  <c:v>2020</c:v>
                </c:pt>
                <c:pt idx="41">
                  <c:v>2020</c:v>
                </c:pt>
                <c:pt idx="42">
                  <c:v>2020</c:v>
                </c:pt>
                <c:pt idx="43">
                  <c:v>2020</c:v>
                </c:pt>
                <c:pt idx="44">
                  <c:v>2020</c:v>
                </c:pt>
                <c:pt idx="45">
                  <c:v>2020</c:v>
                </c:pt>
                <c:pt idx="46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1-4FEB-8127-5DE88C3AC3CD}"/>
            </c:ext>
          </c:extLst>
        </c:ser>
        <c:ser>
          <c:idx val="2"/>
          <c:order val="1"/>
          <c:tx>
            <c:strRef>
              <c:f>'Predicted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val>
            <c:numRef>
              <c:f>'Predicted Monthly Data Summ'!$C$2:$C$48</c:f>
              <c:numCache>
                <c:formatCode>General</c:formatCode>
                <c:ptCount val="47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71-4FEB-8127-5DE88C3AC3CD}"/>
            </c:ext>
          </c:extLst>
        </c:ser>
        <c:ser>
          <c:idx val="3"/>
          <c:order val="2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val>
            <c:numRef>
              <c:f>'Predicted Monthly Data Summ'!$D$2:$D$48</c:f>
              <c:numCache>
                <c:formatCode>General</c:formatCode>
                <c:ptCount val="47"/>
                <c:pt idx="0">
                  <c:v>270020143.64945126</c:v>
                </c:pt>
                <c:pt idx="1">
                  <c:v>247468472.41578594</c:v>
                </c:pt>
                <c:pt idx="2">
                  <c:v>264508535.86366689</c:v>
                </c:pt>
                <c:pt idx="3">
                  <c:v>237583114.63557535</c:v>
                </c:pt>
                <c:pt idx="4">
                  <c:v>251519494.97304314</c:v>
                </c:pt>
                <c:pt idx="5">
                  <c:v>278939347.44687796</c:v>
                </c:pt>
                <c:pt idx="6">
                  <c:v>304389343.76142019</c:v>
                </c:pt>
                <c:pt idx="7">
                  <c:v>273624182.12244099</c:v>
                </c:pt>
                <c:pt idx="8">
                  <c:v>274501192.57907701</c:v>
                </c:pt>
                <c:pt idx="9">
                  <c:v>246906085.23290163</c:v>
                </c:pt>
                <c:pt idx="10">
                  <c:v>252249523.45670485</c:v>
                </c:pt>
                <c:pt idx="11">
                  <c:v>276783429.71373326</c:v>
                </c:pt>
                <c:pt idx="12">
                  <c:v>278318966.01174992</c:v>
                </c:pt>
                <c:pt idx="13">
                  <c:v>251124034.28529486</c:v>
                </c:pt>
                <c:pt idx="14">
                  <c:v>264040962.72207835</c:v>
                </c:pt>
                <c:pt idx="15">
                  <c:v>249179578.03561306</c:v>
                </c:pt>
                <c:pt idx="16">
                  <c:v>266906462.48636103</c:v>
                </c:pt>
                <c:pt idx="17">
                  <c:v>266488474.49098721</c:v>
                </c:pt>
                <c:pt idx="18">
                  <c:v>314703829.8960318</c:v>
                </c:pt>
                <c:pt idx="19">
                  <c:v>325392898.1555075</c:v>
                </c:pt>
                <c:pt idx="20">
                  <c:v>278150390.47047043</c:v>
                </c:pt>
                <c:pt idx="21">
                  <c:v>257275812.1272209</c:v>
                </c:pt>
                <c:pt idx="22">
                  <c:v>255090652.65518731</c:v>
                </c:pt>
                <c:pt idx="23">
                  <c:v>266650527.27086028</c:v>
                </c:pt>
                <c:pt idx="24">
                  <c:v>278049950.43564099</c:v>
                </c:pt>
                <c:pt idx="25">
                  <c:v>253245924.80923033</c:v>
                </c:pt>
                <c:pt idx="26">
                  <c:v>263666276.36459395</c:v>
                </c:pt>
                <c:pt idx="27">
                  <c:v>243747162.08929786</c:v>
                </c:pt>
                <c:pt idx="28">
                  <c:v>244430803.22786447</c:v>
                </c:pt>
                <c:pt idx="29">
                  <c:v>253045885.71451724</c:v>
                </c:pt>
                <c:pt idx="30">
                  <c:v>337810098.42349195</c:v>
                </c:pt>
                <c:pt idx="31">
                  <c:v>290261084.98575234</c:v>
                </c:pt>
                <c:pt idx="32">
                  <c:v>246000634.40262249</c:v>
                </c:pt>
                <c:pt idx="33">
                  <c:v>249714117.20228985</c:v>
                </c:pt>
                <c:pt idx="34">
                  <c:v>253465939.66876203</c:v>
                </c:pt>
                <c:pt idx="35">
                  <c:v>267083024.9075349</c:v>
                </c:pt>
                <c:pt idx="36">
                  <c:v>267206178.1131928</c:v>
                </c:pt>
                <c:pt idx="37">
                  <c:v>256902986.14476308</c:v>
                </c:pt>
                <c:pt idx="38">
                  <c:v>255619943.15802726</c:v>
                </c:pt>
                <c:pt idx="39">
                  <c:v>245639916.16574097</c:v>
                </c:pt>
                <c:pt idx="40">
                  <c:v>260810563.17313442</c:v>
                </c:pt>
                <c:pt idx="41">
                  <c:v>281017357.15282422</c:v>
                </c:pt>
                <c:pt idx="42">
                  <c:v>363370699.35497826</c:v>
                </c:pt>
                <c:pt idx="43">
                  <c:v>294819540.48746896</c:v>
                </c:pt>
                <c:pt idx="44">
                  <c:v>241148714.03904524</c:v>
                </c:pt>
                <c:pt idx="45">
                  <c:v>249003131.44038588</c:v>
                </c:pt>
                <c:pt idx="46">
                  <c:v>245146704.37623975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71-4FEB-8127-5DE88C3AC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572672"/>
        <c:axId val="523808240"/>
      </c:lineChart>
      <c:catAx>
        <c:axId val="523572672"/>
        <c:scaling>
          <c:orientation val="minMax"/>
        </c:scaling>
        <c:delete val="0"/>
        <c:axPos val="b"/>
        <c:majorTickMark val="out"/>
        <c:minorTickMark val="none"/>
        <c:tickLblPos val="nextTo"/>
        <c:crossAx val="523808240"/>
        <c:crosses val="autoZero"/>
        <c:auto val="1"/>
        <c:lblAlgn val="ctr"/>
        <c:lblOffset val="100"/>
        <c:noMultiLvlLbl val="0"/>
      </c:catAx>
      <c:valAx>
        <c:axId val="523808240"/>
        <c:scaling>
          <c:orientation val="minMax"/>
          <c:max val="363370699.35497826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57267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[LF_WHSL_kWh_11-Nov-2021 01 39 PM.xlsx]PredictedAnnualDataSumm!PivotTable2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WHSL_kWh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8-40C4-8A4A-4B8AE7BE6E29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PredictedAnnualDataSumm!$C$4:$C$7</c:f>
              <c:numCache>
                <c:formatCode>#,##0_ ;[Red]\-#,##0\ </c:formatCode>
                <c:ptCount val="4"/>
                <c:pt idx="0">
                  <c:v>3178492865.8506789</c:v>
                </c:pt>
                <c:pt idx="1">
                  <c:v>3273322588.6073627</c:v>
                </c:pt>
                <c:pt idx="2">
                  <c:v>3180520902.2315993</c:v>
                </c:pt>
                <c:pt idx="3">
                  <c:v>3231434056.6103649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8-40C4-8A4A-4B8AE7BE6E29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PredictedAnnualDataSumm!$D$4:$D$7</c:f>
              <c:numCache>
                <c:formatCode>0.0%</c:formatCode>
                <c:ptCount val="4"/>
                <c:pt idx="0">
                  <c:v>2.2274150234696161E-5</c:v>
                </c:pt>
                <c:pt idx="1">
                  <c:v>1.1317204980666887E-2</c:v>
                </c:pt>
                <c:pt idx="2">
                  <c:v>9.4932701397288394E-3</c:v>
                </c:pt>
                <c:pt idx="3">
                  <c:v>2.1457214616127027E-2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E8-40C4-8A4A-4B8AE7B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366240"/>
        <c:axId val="523798256"/>
      </c:lineChart>
      <c:catAx>
        <c:axId val="3513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3798256"/>
        <c:crosses val="autoZero"/>
        <c:auto val="1"/>
        <c:lblAlgn val="ctr"/>
        <c:lblOffset val="100"/>
        <c:noMultiLvlLbl val="0"/>
      </c:catAx>
      <c:valAx>
        <c:axId val="52379825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5136624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[LF_WHSL_kWh_11-Nov-2021 01 39 PM.xlsx]PredictedAnnualDataSumm2!PivotTable2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PredictedAnnualDataSumm2!$B$4:$B$7</c:f>
              <c:numCache>
                <c:formatCode>#,##0_ ;[Red]\-#,##0\ </c:formatCode>
                <c:ptCount val="4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F-4EC2-BB3A-57CD9D0430EB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PredictedAnnualDataSumm2!$C$4:$C$7</c:f>
              <c:numCache>
                <c:formatCode>#,##0_ ;[Red]\-#,##0\ </c:formatCode>
                <c:ptCount val="4"/>
                <c:pt idx="0">
                  <c:v>3178492865.8506789</c:v>
                </c:pt>
                <c:pt idx="1">
                  <c:v>3273322588.6073627</c:v>
                </c:pt>
                <c:pt idx="2">
                  <c:v>3180520902.2315993</c:v>
                </c:pt>
                <c:pt idx="3">
                  <c:v>3231434056.6103649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F-4EC2-BB3A-57CD9D043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123040"/>
        <c:axId val="523799088"/>
      </c:lineChart>
      <c:catAx>
        <c:axId val="3611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3799088"/>
        <c:crosses val="autoZero"/>
        <c:auto val="1"/>
        <c:lblAlgn val="ctr"/>
        <c:lblOffset val="100"/>
        <c:noMultiLvlLbl val="0"/>
      </c:catAx>
      <c:valAx>
        <c:axId val="52379908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6112304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WHSL_kWh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Summ'!$C$2:$C$73</c:f>
              <c:numCache>
                <c:formatCode>General</c:formatCode>
                <c:ptCount val="72"/>
                <c:pt idx="0">
                  <c:v>277000989.10000002</c:v>
                </c:pt>
                <c:pt idx="1">
                  <c:v>242928835.30000001</c:v>
                </c:pt>
                <c:pt idx="2">
                  <c:v>268282989.5</c:v>
                </c:pt>
                <c:pt idx="3">
                  <c:v>234677447.19999999</c:v>
                </c:pt>
                <c:pt idx="4">
                  <c:v>244160124.5</c:v>
                </c:pt>
                <c:pt idx="5">
                  <c:v>275426179.89999998</c:v>
                </c:pt>
                <c:pt idx="6">
                  <c:v>302256564.30000001</c:v>
                </c:pt>
                <c:pt idx="7">
                  <c:v>284023807.19999999</c:v>
                </c:pt>
                <c:pt idx="8">
                  <c:v>268671076.80000001</c:v>
                </c:pt>
                <c:pt idx="9">
                  <c:v>249859153.69999999</c:v>
                </c:pt>
                <c:pt idx="10">
                  <c:v>253035874.40000001</c:v>
                </c:pt>
                <c:pt idx="11">
                  <c:v>278099027.30000001</c:v>
                </c:pt>
                <c:pt idx="12">
                  <c:v>289798490.89999998</c:v>
                </c:pt>
                <c:pt idx="13">
                  <c:v>251614557</c:v>
                </c:pt>
                <c:pt idx="14">
                  <c:v>268375998.5</c:v>
                </c:pt>
                <c:pt idx="15">
                  <c:v>248656909</c:v>
                </c:pt>
                <c:pt idx="16">
                  <c:v>263110475.40000001</c:v>
                </c:pt>
                <c:pt idx="17">
                  <c:v>281217537.19999999</c:v>
                </c:pt>
                <c:pt idx="18">
                  <c:v>323148008.69999999</c:v>
                </c:pt>
                <c:pt idx="19">
                  <c:v>325222346.5</c:v>
                </c:pt>
                <c:pt idx="20">
                  <c:v>281705838.60000002</c:v>
                </c:pt>
                <c:pt idx="21">
                  <c:v>252830302.90000001</c:v>
                </c:pt>
                <c:pt idx="22">
                  <c:v>259398467.19999999</c:v>
                </c:pt>
                <c:pt idx="23">
                  <c:v>265712562.69999999</c:v>
                </c:pt>
                <c:pt idx="24">
                  <c:v>287103504.5</c:v>
                </c:pt>
                <c:pt idx="25">
                  <c:v>255789708.59999999</c:v>
                </c:pt>
                <c:pt idx="26">
                  <c:v>268817713.80000001</c:v>
                </c:pt>
                <c:pt idx="27">
                  <c:v>238123760.19999999</c:v>
                </c:pt>
                <c:pt idx="28">
                  <c:v>240428351.30000001</c:v>
                </c:pt>
                <c:pt idx="29">
                  <c:v>261805911.09999999</c:v>
                </c:pt>
                <c:pt idx="30">
                  <c:v>332403791.10000002</c:v>
                </c:pt>
                <c:pt idx="31">
                  <c:v>300975559.89999998</c:v>
                </c:pt>
                <c:pt idx="32">
                  <c:v>262855031.90000001</c:v>
                </c:pt>
                <c:pt idx="33">
                  <c:v>244083278</c:v>
                </c:pt>
                <c:pt idx="34">
                  <c:v>253920207</c:v>
                </c:pt>
                <c:pt idx="35">
                  <c:v>264697011.59999999</c:v>
                </c:pt>
                <c:pt idx="36">
                  <c:v>270281846.19999999</c:v>
                </c:pt>
                <c:pt idx="37">
                  <c:v>253965396.19999999</c:v>
                </c:pt>
                <c:pt idx="38">
                  <c:v>250421458</c:v>
                </c:pt>
                <c:pt idx="39">
                  <c:v>218203458.59999999</c:v>
                </c:pt>
                <c:pt idx="40">
                  <c:v>234783952.30000001</c:v>
                </c:pt>
                <c:pt idx="41">
                  <c:v>280693732.89999998</c:v>
                </c:pt>
                <c:pt idx="42">
                  <c:v>347121684</c:v>
                </c:pt>
                <c:pt idx="43">
                  <c:v>307825491.19999999</c:v>
                </c:pt>
                <c:pt idx="44">
                  <c:v>251413926.69999999</c:v>
                </c:pt>
                <c:pt idx="45">
                  <c:v>240496299.80000001</c:v>
                </c:pt>
                <c:pt idx="46">
                  <c:v>241980400.40000001</c:v>
                </c:pt>
                <c:pt idx="47">
                  <c:v>266365374.19999999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E-4DC9-9ABE-2E54B6366A90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</c:numCache>
            </c:numRef>
          </c:cat>
          <c:val>
            <c:numRef>
              <c:f>'Normalized Monthly Data Summ'!$D$2:$D$73</c:f>
              <c:numCache>
                <c:formatCode>General</c:formatCode>
                <c:ptCount val="72"/>
                <c:pt idx="0">
                  <c:v>270020143.64945126</c:v>
                </c:pt>
                <c:pt idx="1">
                  <c:v>247468472.41578594</c:v>
                </c:pt>
                <c:pt idx="2">
                  <c:v>264508535.86366689</c:v>
                </c:pt>
                <c:pt idx="3">
                  <c:v>237583114.63557535</c:v>
                </c:pt>
                <c:pt idx="4">
                  <c:v>251519494.97304314</c:v>
                </c:pt>
                <c:pt idx="5">
                  <c:v>278939347.44687796</c:v>
                </c:pt>
                <c:pt idx="6">
                  <c:v>304389343.76142019</c:v>
                </c:pt>
                <c:pt idx="7">
                  <c:v>273624182.12244099</c:v>
                </c:pt>
                <c:pt idx="8">
                  <c:v>274501192.57907701</c:v>
                </c:pt>
                <c:pt idx="9">
                  <c:v>246906085.23290163</c:v>
                </c:pt>
                <c:pt idx="10">
                  <c:v>252249523.45670485</c:v>
                </c:pt>
                <c:pt idx="11">
                  <c:v>276783429.71373326</c:v>
                </c:pt>
                <c:pt idx="12">
                  <c:v>278318966.01174992</c:v>
                </c:pt>
                <c:pt idx="13">
                  <c:v>251124034.28529486</c:v>
                </c:pt>
                <c:pt idx="14">
                  <c:v>264040962.72207835</c:v>
                </c:pt>
                <c:pt idx="15">
                  <c:v>249179578.03561306</c:v>
                </c:pt>
                <c:pt idx="16">
                  <c:v>266906462.48636103</c:v>
                </c:pt>
                <c:pt idx="17">
                  <c:v>266488474.49098721</c:v>
                </c:pt>
                <c:pt idx="18">
                  <c:v>314703829.8960318</c:v>
                </c:pt>
                <c:pt idx="19">
                  <c:v>325392898.1555075</c:v>
                </c:pt>
                <c:pt idx="20">
                  <c:v>278150390.47047043</c:v>
                </c:pt>
                <c:pt idx="21">
                  <c:v>257275812.1272209</c:v>
                </c:pt>
                <c:pt idx="22">
                  <c:v>255090652.65518731</c:v>
                </c:pt>
                <c:pt idx="23">
                  <c:v>266650527.27086028</c:v>
                </c:pt>
                <c:pt idx="24">
                  <c:v>278049950.43564099</c:v>
                </c:pt>
                <c:pt idx="25">
                  <c:v>253245924.80923033</c:v>
                </c:pt>
                <c:pt idx="26">
                  <c:v>263666276.36459395</c:v>
                </c:pt>
                <c:pt idx="27">
                  <c:v>243747162.08929786</c:v>
                </c:pt>
                <c:pt idx="28">
                  <c:v>244430803.22786447</c:v>
                </c:pt>
                <c:pt idx="29">
                  <c:v>253045885.71451724</c:v>
                </c:pt>
                <c:pt idx="30">
                  <c:v>337810098.42349195</c:v>
                </c:pt>
                <c:pt idx="31">
                  <c:v>290261084.98575234</c:v>
                </c:pt>
                <c:pt idx="32">
                  <c:v>246000634.40262249</c:v>
                </c:pt>
                <c:pt idx="33">
                  <c:v>249714117.20228985</c:v>
                </c:pt>
                <c:pt idx="34">
                  <c:v>253465939.66876203</c:v>
                </c:pt>
                <c:pt idx="35">
                  <c:v>267083024.9075349</c:v>
                </c:pt>
                <c:pt idx="36">
                  <c:v>267206178.1131928</c:v>
                </c:pt>
                <c:pt idx="37">
                  <c:v>256902986.14476308</c:v>
                </c:pt>
                <c:pt idx="38">
                  <c:v>255619943.15802726</c:v>
                </c:pt>
                <c:pt idx="39">
                  <c:v>245639916.16574097</c:v>
                </c:pt>
                <c:pt idx="40">
                  <c:v>260810563.17313442</c:v>
                </c:pt>
                <c:pt idx="41">
                  <c:v>281017357.15282422</c:v>
                </c:pt>
                <c:pt idx="42">
                  <c:v>363370699.35497826</c:v>
                </c:pt>
                <c:pt idx="43">
                  <c:v>294819540.48746896</c:v>
                </c:pt>
                <c:pt idx="44">
                  <c:v>241148714.03904524</c:v>
                </c:pt>
                <c:pt idx="45">
                  <c:v>249003131.44038588</c:v>
                </c:pt>
                <c:pt idx="46">
                  <c:v>245146704.37623975</c:v>
                </c:pt>
                <c:pt idx="47">
                  <c:v>270748323.00456446</c:v>
                </c:pt>
                <c:pt idx="48">
                  <c:v>274394648.21356922</c:v>
                </c:pt>
                <c:pt idx="49">
                  <c:v>256435913.52056086</c:v>
                </c:pt>
                <c:pt idx="50">
                  <c:v>263707041.02041683</c:v>
                </c:pt>
                <c:pt idx="51">
                  <c:v>244975302.21361798</c:v>
                </c:pt>
                <c:pt idx="52">
                  <c:v>256165072.87545863</c:v>
                </c:pt>
                <c:pt idx="53">
                  <c:v>269666827.79918087</c:v>
                </c:pt>
                <c:pt idx="54">
                  <c:v>323746013.18556875</c:v>
                </c:pt>
                <c:pt idx="55">
                  <c:v>294270778.60385692</c:v>
                </c:pt>
                <c:pt idx="56">
                  <c:v>258487581.90563607</c:v>
                </c:pt>
                <c:pt idx="57">
                  <c:v>247076754.08580366</c:v>
                </c:pt>
                <c:pt idx="58">
                  <c:v>250111122.84704316</c:v>
                </c:pt>
                <c:pt idx="59">
                  <c:v>269843557.48110545</c:v>
                </c:pt>
                <c:pt idx="60">
                  <c:v>273094382.370556</c:v>
                </c:pt>
                <c:pt idx="61">
                  <c:v>255123297.01315129</c:v>
                </c:pt>
                <c:pt idx="62">
                  <c:v>262382004.94387424</c:v>
                </c:pt>
                <c:pt idx="63">
                  <c:v>242666101.4785122</c:v>
                </c:pt>
                <c:pt idx="64">
                  <c:v>255786665.64586672</c:v>
                </c:pt>
                <c:pt idx="65">
                  <c:v>268304116.52891675</c:v>
                </c:pt>
                <c:pt idx="66">
                  <c:v>321398927.68848902</c:v>
                </c:pt>
                <c:pt idx="67">
                  <c:v>293854276.02473789</c:v>
                </c:pt>
                <c:pt idx="68">
                  <c:v>257086563.70811382</c:v>
                </c:pt>
                <c:pt idx="69">
                  <c:v>245662824.98702151</c:v>
                </c:pt>
                <c:pt idx="70">
                  <c:v>248684211.32120511</c:v>
                </c:pt>
                <c:pt idx="71">
                  <c:v>267431915.75947621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1E-4DC9-9ABE-2E54B6366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838448"/>
        <c:axId val="525193440"/>
      </c:lineChart>
      <c:dateAx>
        <c:axId val="579838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525193440"/>
        <c:crosses val="autoZero"/>
        <c:auto val="1"/>
        <c:lblOffset val="100"/>
        <c:baseTimeUnit val="months"/>
      </c:dateAx>
      <c:valAx>
        <c:axId val="525193440"/>
        <c:scaling>
          <c:orientation val="minMax"/>
          <c:max val="363370699.35497826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983844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[LF_WHSL_kWh_11-Nov-2021 01 39 PM.xlsx]NormalizedAnnualDataSumm!PivotTable1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WHSL_kWh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NormalizedAnnualDataSumm!$B$4:$B$9</c:f>
              <c:numCache>
                <c:formatCode>#,##0_ ;[Red]\-#,##0\ </c:formatCode>
                <c:ptCount val="6"/>
                <c:pt idx="0">
                  <c:v>3178422069.2000003</c:v>
                </c:pt>
                <c:pt idx="1">
                  <c:v>3310791494.5999994</c:v>
                </c:pt>
                <c:pt idx="2">
                  <c:v>3211003829</c:v>
                </c:pt>
                <c:pt idx="3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2-4449-8885-DA483B7E32B0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NormalizedAnnualDataSumm!$C$4:$C$9</c:f>
              <c:numCache>
                <c:formatCode>#,##0_ ;[Red]\-#,##0\ </c:formatCode>
                <c:ptCount val="6"/>
                <c:pt idx="0">
                  <c:v>3178492865.8506789</c:v>
                </c:pt>
                <c:pt idx="1">
                  <c:v>3273322588.6073627</c:v>
                </c:pt>
                <c:pt idx="2">
                  <c:v>3180520902.2315993</c:v>
                </c:pt>
                <c:pt idx="3">
                  <c:v>3231434056.6103649</c:v>
                </c:pt>
                <c:pt idx="4">
                  <c:v>3208880613.7518187</c:v>
                </c:pt>
                <c:pt idx="5">
                  <c:v>3191475287.4699206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2-4449-8885-DA483B7E3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035072"/>
        <c:axId val="357911328"/>
      </c:lineChart>
      <c:catAx>
        <c:axId val="5870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7911328"/>
        <c:crosses val="autoZero"/>
        <c:auto val="1"/>
        <c:lblAlgn val="ctr"/>
        <c:lblOffset val="100"/>
        <c:noMultiLvlLbl val="0"/>
      </c:catAx>
      <c:valAx>
        <c:axId val="35791132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58703507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11</xdr:row>
      <xdr:rowOff>185737</xdr:rowOff>
    </xdr:from>
    <xdr:to>
      <xdr:col>17</xdr:col>
      <xdr:colOff>171450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83840F-E7BA-496E-B485-A106A91D4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11</xdr:row>
      <xdr:rowOff>185737</xdr:rowOff>
    </xdr:from>
    <xdr:to>
      <xdr:col>15</xdr:col>
      <xdr:colOff>447675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0B3B40-2590-4055-9307-69181C5F3B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11</xdr:row>
      <xdr:rowOff>185737</xdr:rowOff>
    </xdr:from>
    <xdr:to>
      <xdr:col>16</xdr:col>
      <xdr:colOff>257175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B1667A-D535-4A33-BB9B-85750A4591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11</xdr:row>
      <xdr:rowOff>185737</xdr:rowOff>
    </xdr:from>
    <xdr:to>
      <xdr:col>17</xdr:col>
      <xdr:colOff>171450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2FEFDC-619D-4AFE-AF22-3C40158BFB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11</xdr:row>
      <xdr:rowOff>185737</xdr:rowOff>
    </xdr:from>
    <xdr:to>
      <xdr:col>16</xdr:col>
      <xdr:colOff>561975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D35822-2D76-44F7-BA48-7A11F6E6D4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1.568988194442" createdVersion="4" refreshedVersion="6" minRefreshableVersion="3" recordCount="48" xr:uid="{288796F8-B0C9-42C2-9D5F-6B8E077F403D}">
  <cacheSource type="worksheet">
    <worksheetSource ref="A1:E49" sheet="Predicted Monthly Data Summ"/>
  </cacheSource>
  <cacheFields count="6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0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37583114.63557535" maxValue="363370699.35497826" count="48">
        <n v="270020143.64945126"/>
        <n v="247468472.41578594"/>
        <n v="264508535.86366689"/>
        <n v="237583114.63557535"/>
        <n v="251519494.97304314"/>
        <n v="278939347.44687796"/>
        <n v="304389343.76142019"/>
        <n v="273624182.12244099"/>
        <n v="274501192.57907701"/>
        <n v="246906085.23290163"/>
        <n v="252249523.45670485"/>
        <n v="276783429.71373326"/>
        <n v="278318966.01174992"/>
        <n v="251124034.28529486"/>
        <n v="264040962.72207835"/>
        <n v="249179578.03561306"/>
        <n v="266906462.48636103"/>
        <n v="266488474.49098721"/>
        <n v="314703829.8960318"/>
        <n v="325392898.1555075"/>
        <n v="278150390.47047043"/>
        <n v="257275812.1272209"/>
        <n v="255090652.65518731"/>
        <n v="266650527.27086028"/>
        <n v="278049950.43564099"/>
        <n v="253245924.80923033"/>
        <n v="263666276.36459395"/>
        <n v="243747162.08929786"/>
        <n v="244430803.22786447"/>
        <n v="253045885.71451724"/>
        <n v="337810098.42349195"/>
        <n v="290261084.98575234"/>
        <n v="246000634.40262249"/>
        <n v="249714117.20228985"/>
        <n v="253465939.66876203"/>
        <n v="267083024.9075349"/>
        <n v="267206178.1131928"/>
        <n v="256902986.14476308"/>
        <n v="255619943.15802726"/>
        <n v="245639916.16574097"/>
        <n v="260810563.17313442"/>
        <n v="281017357.15282422"/>
        <n v="363370699.35497826"/>
        <n v="294819540.48746896"/>
        <n v="241148714.03904524"/>
        <n v="249003131.44038588"/>
        <n v="245146704.37623975"/>
        <n v="270748323.00456446"/>
      </sharedItems>
    </cacheField>
    <cacheField name="Absolute % Error" numFmtId="165">
      <sharedItems containsSemiMixedTypes="0" containsString="0" containsNumber="1" minValue="5.2441554937094378E-4" maxValue="0.12573795915873248" count="48">
        <n v="2.52015181361992E-2"/>
        <n v="1.8687106905937265E-2"/>
        <n v="1.4068926410010457E-2"/>
        <n v="1.2381536744342794E-2"/>
        <n v="3.0141574051512018E-2"/>
        <n v="1.2755387117352168E-2"/>
        <n v="7.0561890570003359E-3"/>
        <n v="3.6615328764450825E-2"/>
        <n v="2.1699826600304128E-2"/>
        <n v="1.1818932480032471E-2"/>
        <n v="3.1076658405048314E-3"/>
        <n v="4.7306802869452394E-3"/>
        <n v="3.9612093398413394E-2"/>
        <n v="1.9495005398480955E-3"/>
        <n v="1.6152844524662837E-2"/>
        <n v="2.1019686833357201E-3"/>
        <n v="1.4427350642691366E-2"/>
        <n v="5.2376046158663168E-2"/>
        <n v="2.613099439460724E-2"/>
        <n v="5.2441554937094378E-4"/>
        <n v="1.2621137521320777E-2"/>
        <n v="1.7582976313480866E-2"/>
        <n v="1.6606939089934141E-2"/>
        <n v="3.5299970815429438E-3"/>
        <n v="3.1534111992558449E-2"/>
        <n v="9.9448246166447471E-3"/>
        <n v="1.9163310938797438E-2"/>
        <n v="2.3615458972152888E-2"/>
        <n v="1.6647171210146972E-2"/>
        <n v="3.3459998472443804E-2"/>
        <n v="1.6264276967483511E-2"/>
        <n v="3.5599152694682411E-2"/>
        <n v="6.4120505419084248E-2"/>
        <n v="2.3069336205366144E-2"/>
        <n v="1.7890160716432142E-3"/>
        <n v="9.0141301298125552E-3"/>
        <n v="1.1379484527167595E-2"/>
        <n v="1.1566890563506991E-2"/>
        <n v="2.0758944539118775E-2"/>
        <n v="0.12573795915873248"/>
        <n v="0.11085344896093396"/>
        <n v="1.1529443478509773E-3"/>
        <n v="4.6810718269557204E-2"/>
        <n v="4.2251051600144515E-2"/>
        <n v="4.0829928539335543E-2"/>
        <n v="3.5371985545974149E-2"/>
        <n v="1.3084960480294092E-2"/>
        <n v="1.6454649249093265E-2"/>
      </sharedItems>
    </cacheField>
    <cacheField name="Absolute % Error " numFmtId="0" formula=" ABS('Predicted Value'-WHSL_kWh)/WHSL_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1.568990277781" createdVersion="4" refreshedVersion="6" minRefreshableVersion="3" recordCount="48" xr:uid="{4B9BB2E7-C552-437C-AB5F-39EBF32B46EC}">
  <cacheSource type="worksheet">
    <worksheetSource ref="A1:E49" sheet="Predicted Monthly Data Summ"/>
  </cacheSource>
  <cacheFields count="5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WHSL_kWh" numFmtId="0">
      <sharedItems containsSemiMixedTypes="0" containsString="0" containsNumber="1" minValue="218203458.59999999" maxValue="347121684" count="48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37583114.63557535" maxValue="363370699.35497826" count="48">
        <n v="270020143.64945126"/>
        <n v="247468472.41578594"/>
        <n v="264508535.86366689"/>
        <n v="237583114.63557535"/>
        <n v="251519494.97304314"/>
        <n v="278939347.44687796"/>
        <n v="304389343.76142019"/>
        <n v="273624182.12244099"/>
        <n v="274501192.57907701"/>
        <n v="246906085.23290163"/>
        <n v="252249523.45670485"/>
        <n v="276783429.71373326"/>
        <n v="278318966.01174992"/>
        <n v="251124034.28529486"/>
        <n v="264040962.72207835"/>
        <n v="249179578.03561306"/>
        <n v="266906462.48636103"/>
        <n v="266488474.49098721"/>
        <n v="314703829.8960318"/>
        <n v="325392898.1555075"/>
        <n v="278150390.47047043"/>
        <n v="257275812.1272209"/>
        <n v="255090652.65518731"/>
        <n v="266650527.27086028"/>
        <n v="278049950.43564099"/>
        <n v="253245924.80923033"/>
        <n v="263666276.36459395"/>
        <n v="243747162.08929786"/>
        <n v="244430803.22786447"/>
        <n v="253045885.71451724"/>
        <n v="337810098.42349195"/>
        <n v="290261084.98575234"/>
        <n v="246000634.40262249"/>
        <n v="249714117.20228985"/>
        <n v="253465939.66876203"/>
        <n v="267083024.9075349"/>
        <n v="267206178.1131928"/>
        <n v="256902986.14476308"/>
        <n v="255619943.15802726"/>
        <n v="245639916.16574097"/>
        <n v="260810563.17313442"/>
        <n v="281017357.15282422"/>
        <n v="363370699.35497826"/>
        <n v="294819540.48746896"/>
        <n v="241148714.03904524"/>
        <n v="249003131.44038588"/>
        <n v="245146704.37623975"/>
        <n v="270748323.00456446"/>
      </sharedItems>
    </cacheField>
    <cacheField name="Absolute % Error" numFmtId="165">
      <sharedItems containsSemiMixedTypes="0" containsString="0" containsNumber="1" minValue="5.2441554937094378E-4" maxValue="0.12573795915873248" count="48">
        <n v="2.52015181361992E-2"/>
        <n v="1.8687106905937265E-2"/>
        <n v="1.4068926410010457E-2"/>
        <n v="1.2381536744342794E-2"/>
        <n v="3.0141574051512018E-2"/>
        <n v="1.2755387117352168E-2"/>
        <n v="7.0561890570003359E-3"/>
        <n v="3.6615328764450825E-2"/>
        <n v="2.1699826600304128E-2"/>
        <n v="1.1818932480032471E-2"/>
        <n v="3.1076658405048314E-3"/>
        <n v="4.7306802869452394E-3"/>
        <n v="3.9612093398413394E-2"/>
        <n v="1.9495005398480955E-3"/>
        <n v="1.6152844524662837E-2"/>
        <n v="2.1019686833357201E-3"/>
        <n v="1.4427350642691366E-2"/>
        <n v="5.2376046158663168E-2"/>
        <n v="2.613099439460724E-2"/>
        <n v="5.2441554937094378E-4"/>
        <n v="1.2621137521320777E-2"/>
        <n v="1.7582976313480866E-2"/>
        <n v="1.6606939089934141E-2"/>
        <n v="3.5299970815429438E-3"/>
        <n v="3.1534111992558449E-2"/>
        <n v="9.9448246166447471E-3"/>
        <n v="1.9163310938797438E-2"/>
        <n v="2.3615458972152888E-2"/>
        <n v="1.6647171210146972E-2"/>
        <n v="3.3459998472443804E-2"/>
        <n v="1.6264276967483511E-2"/>
        <n v="3.5599152694682411E-2"/>
        <n v="6.4120505419084248E-2"/>
        <n v="2.3069336205366144E-2"/>
        <n v="1.7890160716432142E-3"/>
        <n v="9.0141301298125552E-3"/>
        <n v="1.1379484527167595E-2"/>
        <n v="1.1566890563506991E-2"/>
        <n v="2.0758944539118775E-2"/>
        <n v="0.12573795915873248"/>
        <n v="0.11085344896093396"/>
        <n v="1.1529443478509773E-3"/>
        <n v="4.6810718269557204E-2"/>
        <n v="4.2251051600144515E-2"/>
        <n v="4.0829928539335543E-2"/>
        <n v="3.5371985545974149E-2"/>
        <n v="1.3084960480294092E-2"/>
        <n v="1.6454649249093265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1.569054745371" createdVersion="4" refreshedVersion="6" minRefreshableVersion="3" recordCount="72" xr:uid="{1812D6A2-63E4-4F52-AC6A-B60A15F4C7F2}">
  <cacheSource type="worksheet">
    <worksheetSource ref="A1:D73" sheet="Normalized Monthly Data Summ"/>
  </cacheSource>
  <cacheFields count="4">
    <cacheField name="Date" numFmtId="17">
      <sharedItems containsSemiMixedTypes="0" containsNonDate="0" containsDate="1" containsString="0" minDate="2017-01-01T00:00:00" maxDate="2022-12-02T00:00:00" count="72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WHSL_kWh" numFmtId="0">
      <sharedItems containsString="0" containsBlank="1" containsNumber="1" minValue="218203458.59999999" maxValue="347121684" count="49"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  <m/>
      </sharedItems>
    </cacheField>
    <cacheField name="Normalized Value" numFmtId="0">
      <sharedItems containsSemiMixedTypes="0" containsString="0" containsNumber="1" minValue="237583114.63557535" maxValue="363370699.35497826" count="72">
        <n v="270020143.64945126"/>
        <n v="247468472.41578594"/>
        <n v="264508535.86366689"/>
        <n v="237583114.63557535"/>
        <n v="251519494.97304314"/>
        <n v="278939347.44687796"/>
        <n v="304389343.76142019"/>
        <n v="273624182.12244099"/>
        <n v="274501192.57907701"/>
        <n v="246906085.23290163"/>
        <n v="252249523.45670485"/>
        <n v="276783429.71373326"/>
        <n v="278318966.01174992"/>
        <n v="251124034.28529486"/>
        <n v="264040962.72207835"/>
        <n v="249179578.03561306"/>
        <n v="266906462.48636103"/>
        <n v="266488474.49098721"/>
        <n v="314703829.8960318"/>
        <n v="325392898.1555075"/>
        <n v="278150390.47047043"/>
        <n v="257275812.1272209"/>
        <n v="255090652.65518731"/>
        <n v="266650527.27086028"/>
        <n v="278049950.43564099"/>
        <n v="253245924.80923033"/>
        <n v="263666276.36459395"/>
        <n v="243747162.08929786"/>
        <n v="244430803.22786447"/>
        <n v="253045885.71451724"/>
        <n v="337810098.42349195"/>
        <n v="290261084.98575234"/>
        <n v="246000634.40262249"/>
        <n v="249714117.20228985"/>
        <n v="253465939.66876203"/>
        <n v="267083024.9075349"/>
        <n v="267206178.1131928"/>
        <n v="256902986.14476308"/>
        <n v="255619943.15802726"/>
        <n v="245639916.16574097"/>
        <n v="260810563.17313442"/>
        <n v="281017357.15282422"/>
        <n v="363370699.35497826"/>
        <n v="294819540.48746896"/>
        <n v="241148714.03904524"/>
        <n v="249003131.44038588"/>
        <n v="245146704.37623975"/>
        <n v="270748323.00456446"/>
        <n v="274394648.21356922"/>
        <n v="256435913.52056086"/>
        <n v="263707041.02041683"/>
        <n v="244975302.21361798"/>
        <n v="256165072.87545863"/>
        <n v="269666827.79918087"/>
        <n v="323746013.18556875"/>
        <n v="294270778.60385692"/>
        <n v="258487581.90563607"/>
        <n v="247076754.08580366"/>
        <n v="250111122.84704316"/>
        <n v="269843557.48110545"/>
        <n v="273094382.370556"/>
        <n v="255123297.01315129"/>
        <n v="262382004.94387424"/>
        <n v="242666101.4785122"/>
        <n v="255786665.64586672"/>
        <n v="268304116.52891675"/>
        <n v="321398927.68848902"/>
        <n v="293854276.02473789"/>
        <n v="257086563.70811382"/>
        <n v="245662824.98702151"/>
        <n v="248684211.32120511"/>
        <n v="267431915.7594762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8"/>
    <x v="49"/>
  </r>
  <r>
    <x v="50"/>
    <x v="4"/>
    <x v="48"/>
    <x v="50"/>
  </r>
  <r>
    <x v="51"/>
    <x v="4"/>
    <x v="48"/>
    <x v="51"/>
  </r>
  <r>
    <x v="52"/>
    <x v="4"/>
    <x v="48"/>
    <x v="52"/>
  </r>
  <r>
    <x v="53"/>
    <x v="4"/>
    <x v="48"/>
    <x v="53"/>
  </r>
  <r>
    <x v="54"/>
    <x v="4"/>
    <x v="48"/>
    <x v="54"/>
  </r>
  <r>
    <x v="55"/>
    <x v="4"/>
    <x v="48"/>
    <x v="55"/>
  </r>
  <r>
    <x v="56"/>
    <x v="4"/>
    <x v="48"/>
    <x v="56"/>
  </r>
  <r>
    <x v="57"/>
    <x v="4"/>
    <x v="48"/>
    <x v="57"/>
  </r>
  <r>
    <x v="58"/>
    <x v="4"/>
    <x v="48"/>
    <x v="58"/>
  </r>
  <r>
    <x v="59"/>
    <x v="4"/>
    <x v="48"/>
    <x v="59"/>
  </r>
  <r>
    <x v="60"/>
    <x v="5"/>
    <x v="48"/>
    <x v="60"/>
  </r>
  <r>
    <x v="61"/>
    <x v="5"/>
    <x v="48"/>
    <x v="61"/>
  </r>
  <r>
    <x v="62"/>
    <x v="5"/>
    <x v="48"/>
    <x v="62"/>
  </r>
  <r>
    <x v="63"/>
    <x v="5"/>
    <x v="48"/>
    <x v="63"/>
  </r>
  <r>
    <x v="64"/>
    <x v="5"/>
    <x v="48"/>
    <x v="64"/>
  </r>
  <r>
    <x v="65"/>
    <x v="5"/>
    <x v="48"/>
    <x v="65"/>
  </r>
  <r>
    <x v="66"/>
    <x v="5"/>
    <x v="48"/>
    <x v="66"/>
  </r>
  <r>
    <x v="67"/>
    <x v="5"/>
    <x v="48"/>
    <x v="67"/>
  </r>
  <r>
    <x v="68"/>
    <x v="5"/>
    <x v="48"/>
    <x v="68"/>
  </r>
  <r>
    <x v="69"/>
    <x v="5"/>
    <x v="48"/>
    <x v="69"/>
  </r>
  <r>
    <x v="70"/>
    <x v="5"/>
    <x v="48"/>
    <x v="70"/>
  </r>
  <r>
    <x v="71"/>
    <x v="5"/>
    <x v="48"/>
    <x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93CC4C-246C-4481-9D3E-46AD86B7632C}" name="PivotTable2" cacheId="23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D7" firstHeaderRow="0" firstDataRow="1" firstDataCol="1"/>
  <pivotFields count="6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3"/>
        <item x="44"/>
        <item x="27"/>
        <item x="28"/>
        <item x="46"/>
        <item x="39"/>
        <item x="32"/>
        <item x="9"/>
        <item x="1"/>
        <item x="45"/>
        <item x="15"/>
        <item x="33"/>
        <item x="13"/>
        <item x="4"/>
        <item x="10"/>
        <item x="29"/>
        <item x="25"/>
        <item x="34"/>
        <item x="22"/>
        <item x="38"/>
        <item x="37"/>
        <item x="21"/>
        <item x="40"/>
        <item x="26"/>
        <item x="14"/>
        <item x="2"/>
        <item x="17"/>
        <item x="23"/>
        <item x="16"/>
        <item x="35"/>
        <item x="36"/>
        <item x="0"/>
        <item x="47"/>
        <item x="7"/>
        <item x="8"/>
        <item x="11"/>
        <item x="24"/>
        <item x="20"/>
        <item x="12"/>
        <item x="5"/>
        <item x="41"/>
        <item x="31"/>
        <item x="43"/>
        <item x="6"/>
        <item x="18"/>
        <item x="19"/>
        <item x="30"/>
        <item x="42"/>
      </items>
    </pivotField>
    <pivotField numFmtId="165" showAll="0" defaultSubtotal="0">
      <items count="48">
        <item x="19"/>
        <item x="41"/>
        <item x="34"/>
        <item x="13"/>
        <item x="15"/>
        <item x="10"/>
        <item x="23"/>
        <item x="11"/>
        <item x="6"/>
        <item x="35"/>
        <item x="25"/>
        <item x="36"/>
        <item x="37"/>
        <item x="9"/>
        <item x="3"/>
        <item x="20"/>
        <item x="5"/>
        <item x="46"/>
        <item x="2"/>
        <item x="16"/>
        <item x="14"/>
        <item x="30"/>
        <item x="47"/>
        <item x="22"/>
        <item x="28"/>
        <item x="21"/>
        <item x="1"/>
        <item x="26"/>
        <item x="38"/>
        <item x="8"/>
        <item x="33"/>
        <item x="27"/>
        <item x="0"/>
        <item x="18"/>
        <item x="4"/>
        <item x="24"/>
        <item x="29"/>
        <item x="45"/>
        <item x="31"/>
        <item x="7"/>
        <item x="12"/>
        <item x="44"/>
        <item x="43"/>
        <item x="42"/>
        <item x="17"/>
        <item x="32"/>
        <item x="40"/>
        <item x="39"/>
      </items>
    </pivotField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WHSL_kWh " fld="2" baseField="0" baseItem="0" numFmtId="166"/>
    <dataField name="Predicted Value " fld="3" baseField="0" baseItem="0" numFmtId="166"/>
    <dataField name="Average of Absolute % Error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A74755-92FA-4843-A98F-6CBBDBAC37AC}" name="PivotTable2" cacheId="30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7" firstHeaderRow="0" firstDataRow="1" firstDataCol="1"/>
  <pivotFields count="5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</items>
    </pivotField>
    <pivotField dataField="1" showAll="0" defaultSubtotal="0">
      <items count="48">
        <item x="3"/>
        <item x="44"/>
        <item x="27"/>
        <item x="28"/>
        <item x="46"/>
        <item x="39"/>
        <item x="32"/>
        <item x="9"/>
        <item x="1"/>
        <item x="45"/>
        <item x="15"/>
        <item x="33"/>
        <item x="13"/>
        <item x="4"/>
        <item x="10"/>
        <item x="29"/>
        <item x="25"/>
        <item x="34"/>
        <item x="22"/>
        <item x="38"/>
        <item x="37"/>
        <item x="21"/>
        <item x="40"/>
        <item x="26"/>
        <item x="14"/>
        <item x="2"/>
        <item x="17"/>
        <item x="23"/>
        <item x="16"/>
        <item x="35"/>
        <item x="36"/>
        <item x="0"/>
        <item x="47"/>
        <item x="7"/>
        <item x="8"/>
        <item x="11"/>
        <item x="24"/>
        <item x="20"/>
        <item x="12"/>
        <item x="5"/>
        <item x="41"/>
        <item x="31"/>
        <item x="43"/>
        <item x="6"/>
        <item x="18"/>
        <item x="19"/>
        <item x="30"/>
        <item x="42"/>
      </items>
    </pivotField>
    <pivotField numFmtId="165" showAll="0" defaultSubtotal="0">
      <items count="48">
        <item x="19"/>
        <item x="41"/>
        <item x="34"/>
        <item x="13"/>
        <item x="15"/>
        <item x="10"/>
        <item x="23"/>
        <item x="11"/>
        <item x="6"/>
        <item x="35"/>
        <item x="25"/>
        <item x="36"/>
        <item x="37"/>
        <item x="9"/>
        <item x="3"/>
        <item x="20"/>
        <item x="5"/>
        <item x="46"/>
        <item x="2"/>
        <item x="16"/>
        <item x="14"/>
        <item x="30"/>
        <item x="47"/>
        <item x="22"/>
        <item x="28"/>
        <item x="21"/>
        <item x="1"/>
        <item x="26"/>
        <item x="38"/>
        <item x="8"/>
        <item x="33"/>
        <item x="27"/>
        <item x="0"/>
        <item x="18"/>
        <item x="4"/>
        <item x="24"/>
        <item x="29"/>
        <item x="45"/>
        <item x="31"/>
        <item x="7"/>
        <item x="12"/>
        <item x="44"/>
        <item x="43"/>
        <item x="42"/>
        <item x="17"/>
        <item x="32"/>
        <item x="40"/>
        <item x="39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6"/>
    <dataField name="Sum of Predicted Value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D947AC-F442-4A1C-B027-4F1E05761DE1}" name="PivotTable1" cacheId="36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9" firstHeaderRow="0" firstDataRow="1" firstDataCol="1"/>
  <pivotFields count="4">
    <pivotField numFmtId="17" showAll="0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>
      <items count="49">
        <item x="39"/>
        <item x="3"/>
        <item x="40"/>
        <item x="27"/>
        <item x="28"/>
        <item x="45"/>
        <item x="46"/>
        <item x="1"/>
        <item x="33"/>
        <item x="4"/>
        <item x="15"/>
        <item x="9"/>
        <item x="38"/>
        <item x="44"/>
        <item x="13"/>
        <item x="21"/>
        <item x="10"/>
        <item x="34"/>
        <item x="37"/>
        <item x="25"/>
        <item x="22"/>
        <item x="29"/>
        <item x="32"/>
        <item x="16"/>
        <item x="35"/>
        <item x="23"/>
        <item x="47"/>
        <item x="2"/>
        <item x="14"/>
        <item x="8"/>
        <item x="26"/>
        <item x="36"/>
        <item x="5"/>
        <item x="0"/>
        <item x="11"/>
        <item x="41"/>
        <item x="17"/>
        <item x="20"/>
        <item x="7"/>
        <item x="24"/>
        <item x="12"/>
        <item x="31"/>
        <item x="6"/>
        <item x="43"/>
        <item x="18"/>
        <item x="19"/>
        <item x="30"/>
        <item x="42"/>
        <item x="48"/>
      </items>
    </pivotField>
    <pivotField dataField="1" showAll="0" defaultSubtotal="0">
      <items count="72">
        <item x="3"/>
        <item x="44"/>
        <item x="63"/>
        <item x="27"/>
        <item x="28"/>
        <item x="51"/>
        <item x="46"/>
        <item x="39"/>
        <item x="69"/>
        <item x="32"/>
        <item x="9"/>
        <item x="57"/>
        <item x="1"/>
        <item x="70"/>
        <item x="45"/>
        <item x="15"/>
        <item x="33"/>
        <item x="58"/>
        <item x="13"/>
        <item x="4"/>
        <item x="10"/>
        <item x="29"/>
        <item x="25"/>
        <item x="34"/>
        <item x="22"/>
        <item x="61"/>
        <item x="38"/>
        <item x="64"/>
        <item x="52"/>
        <item x="49"/>
        <item x="37"/>
        <item x="68"/>
        <item x="21"/>
        <item x="56"/>
        <item x="40"/>
        <item x="62"/>
        <item x="26"/>
        <item x="50"/>
        <item x="14"/>
        <item x="2"/>
        <item x="17"/>
        <item x="23"/>
        <item x="16"/>
        <item x="35"/>
        <item x="36"/>
        <item x="71"/>
        <item x="65"/>
        <item x="53"/>
        <item x="59"/>
        <item x="0"/>
        <item x="47"/>
        <item x="60"/>
        <item x="7"/>
        <item x="48"/>
        <item x="8"/>
        <item x="11"/>
        <item x="24"/>
        <item x="20"/>
        <item x="12"/>
        <item x="5"/>
        <item x="41"/>
        <item x="31"/>
        <item x="67"/>
        <item x="55"/>
        <item x="43"/>
        <item x="6"/>
        <item x="18"/>
        <item x="66"/>
        <item x="54"/>
        <item x="19"/>
        <item x="30"/>
        <item x="42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2">
    <i>
      <x/>
    </i>
    <i i="1">
      <x v="1"/>
    </i>
  </colItems>
  <dataFields count="2">
    <dataField name="Sum of WHSL_kWh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0CD10-6445-46EB-95E9-FB615F6A9A33}">
  <dimension ref="A1:N33"/>
  <sheetViews>
    <sheetView tabSelected="1" workbookViewId="0">
      <selection activeCell="J1" sqref="J1:J1048576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" bestFit="1" customWidth="1"/>
    <col min="10" max="10" width="15.7109375" customWidth="1"/>
    <col min="11" max="11" width="17.85546875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9</v>
      </c>
    </row>
    <row r="2" spans="1:14" ht="15.75" thickBot="1" x14ac:dyDescent="0.3"/>
    <row r="3" spans="1:14" x14ac:dyDescent="0.25">
      <c r="A3" s="6" t="s">
        <v>10</v>
      </c>
      <c r="B3" s="6"/>
    </row>
    <row r="4" spans="1:14" x14ac:dyDescent="0.25">
      <c r="A4" s="3" t="s">
        <v>11</v>
      </c>
      <c r="B4" s="3">
        <v>0.94609221140837085</v>
      </c>
      <c r="K4" s="1"/>
      <c r="L4" s="1"/>
      <c r="M4" s="1"/>
      <c r="N4" s="1"/>
    </row>
    <row r="5" spans="1:14" x14ac:dyDescent="0.25">
      <c r="A5" s="3" t="s">
        <v>12</v>
      </c>
      <c r="B5" s="3">
        <v>0.89509047248758156</v>
      </c>
      <c r="J5" s="14" t="s">
        <v>43</v>
      </c>
      <c r="K5" s="1"/>
      <c r="L5" s="1"/>
      <c r="M5" s="1"/>
      <c r="N5" s="1"/>
    </row>
    <row r="6" spans="1:14" x14ac:dyDescent="0.25">
      <c r="A6" s="3" t="s">
        <v>13</v>
      </c>
      <c r="B6" s="3">
        <v>0.87973785870527643</v>
      </c>
      <c r="J6" s="1"/>
      <c r="K6" s="1" t="s">
        <v>42</v>
      </c>
      <c r="L6" s="1" t="s">
        <v>39</v>
      </c>
      <c r="M6" s="1" t="s">
        <v>38</v>
      </c>
      <c r="N6" s="1" t="s">
        <v>39</v>
      </c>
    </row>
    <row r="7" spans="1:14" x14ac:dyDescent="0.25">
      <c r="A7" s="3" t="s">
        <v>14</v>
      </c>
      <c r="B7" s="3">
        <v>9425564.2538046166</v>
      </c>
      <c r="J7" s="1">
        <v>2017</v>
      </c>
      <c r="K7" s="16">
        <v>3178422069.2000003</v>
      </c>
      <c r="L7" s="16"/>
      <c r="M7" s="16">
        <v>3178492865.8506789</v>
      </c>
      <c r="N7" s="1"/>
    </row>
    <row r="8" spans="1:14" ht="15.75" thickBot="1" x14ac:dyDescent="0.3">
      <c r="A8" s="4" t="s">
        <v>15</v>
      </c>
      <c r="B8" s="4">
        <v>48</v>
      </c>
      <c r="J8" s="1">
        <v>2018</v>
      </c>
      <c r="K8" s="16">
        <v>3310791494.5999994</v>
      </c>
      <c r="L8" s="17">
        <f>K8/K7-1</f>
        <v>4.1646270544967612E-2</v>
      </c>
      <c r="M8" s="16">
        <v>3273322588.6073627</v>
      </c>
      <c r="N8" s="17">
        <f>M8/M7-1</f>
        <v>2.9834807488644088E-2</v>
      </c>
    </row>
    <row r="9" spans="1:14" x14ac:dyDescent="0.25">
      <c r="J9" s="1">
        <v>2019</v>
      </c>
      <c r="K9" s="16">
        <v>3211003829</v>
      </c>
      <c r="L9" s="17">
        <f t="shared" ref="L9:L10" si="0">K9/K8-1</f>
        <v>-3.0140123823187315E-2</v>
      </c>
      <c r="M9" s="16">
        <v>3180520902.2315993</v>
      </c>
      <c r="N9" s="17">
        <f t="shared" ref="N9:N12" si="1">M9/M8-1</f>
        <v>-2.8350913747015039E-2</v>
      </c>
    </row>
    <row r="10" spans="1:14" ht="15.75" thickBot="1" x14ac:dyDescent="0.3">
      <c r="A10" t="s">
        <v>16</v>
      </c>
      <c r="J10" s="1">
        <v>2020</v>
      </c>
      <c r="K10" s="16">
        <v>3163553020.4999995</v>
      </c>
      <c r="L10" s="17">
        <f t="shared" si="0"/>
        <v>-1.4777562104240194E-2</v>
      </c>
      <c r="M10" s="16">
        <v>3231434056.6103649</v>
      </c>
      <c r="N10" s="17">
        <f t="shared" si="1"/>
        <v>1.6007803735244241E-2</v>
      </c>
    </row>
    <row r="11" spans="1:14" x14ac:dyDescent="0.25">
      <c r="A11" s="5"/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  <c r="J11" s="20">
        <v>2021</v>
      </c>
      <c r="K11" s="19"/>
      <c r="L11" s="18"/>
      <c r="M11" s="19">
        <v>3208880613.7518187</v>
      </c>
      <c r="N11" s="18">
        <f t="shared" si="1"/>
        <v>-6.9793913363046522E-3</v>
      </c>
    </row>
    <row r="12" spans="1:14" x14ac:dyDescent="0.25">
      <c r="A12" s="3" t="s">
        <v>17</v>
      </c>
      <c r="B12" s="3">
        <v>6</v>
      </c>
      <c r="C12" s="3">
        <v>3.107782213335196E+16</v>
      </c>
      <c r="D12" s="3">
        <v>5179637022225327</v>
      </c>
      <c r="E12" s="3">
        <v>58.302155266826965</v>
      </c>
      <c r="F12" s="3">
        <v>1.6548733132426468E-18</v>
      </c>
      <c r="J12" s="20">
        <v>2022</v>
      </c>
      <c r="K12" s="19"/>
      <c r="L12" s="18"/>
      <c r="M12" s="19">
        <v>3191475287.4699206</v>
      </c>
      <c r="N12" s="18">
        <f t="shared" si="1"/>
        <v>-5.4241115133130124E-3</v>
      </c>
    </row>
    <row r="13" spans="1:14" x14ac:dyDescent="0.25">
      <c r="A13" s="3" t="s">
        <v>18</v>
      </c>
      <c r="B13" s="3">
        <v>41</v>
      </c>
      <c r="C13" s="3">
        <v>3642491721606575</v>
      </c>
      <c r="D13" s="3">
        <v>88841261502599.391</v>
      </c>
      <c r="E13" s="3"/>
      <c r="F13" s="3"/>
      <c r="K13" s="1"/>
      <c r="L13" s="1"/>
      <c r="M13" s="1"/>
      <c r="N13" s="1"/>
    </row>
    <row r="14" spans="1:14" ht="15.75" thickBot="1" x14ac:dyDescent="0.3">
      <c r="A14" s="4" t="s">
        <v>19</v>
      </c>
      <c r="B14" s="4">
        <v>47</v>
      </c>
      <c r="C14" s="4">
        <v>3.4720313854958536E+16</v>
      </c>
      <c r="D14" s="4"/>
      <c r="E14" s="4"/>
      <c r="F14" s="4"/>
      <c r="K14" s="1"/>
      <c r="L14" s="1"/>
      <c r="M14" s="1"/>
      <c r="N14" s="1"/>
    </row>
    <row r="15" spans="1:14" ht="15.75" thickBot="1" x14ac:dyDescent="0.3">
      <c r="K15" s="1"/>
      <c r="L15" s="1"/>
      <c r="M15" s="1"/>
      <c r="N15" s="1"/>
    </row>
    <row r="16" spans="1:14" x14ac:dyDescent="0.25">
      <c r="A16" s="5"/>
      <c r="B16" s="5" t="s">
        <v>25</v>
      </c>
      <c r="C16" s="5" t="s">
        <v>14</v>
      </c>
      <c r="D16" s="5" t="s">
        <v>26</v>
      </c>
      <c r="E16" s="5" t="s">
        <v>27</v>
      </c>
      <c r="F16" s="5" t="s">
        <v>28</v>
      </c>
      <c r="G16" s="5" t="s">
        <v>29</v>
      </c>
      <c r="K16" s="1"/>
      <c r="L16" s="1"/>
      <c r="M16" s="1"/>
      <c r="N16" s="1"/>
    </row>
    <row r="17" spans="1:14" x14ac:dyDescent="0.25">
      <c r="A17" s="3" t="s">
        <v>3</v>
      </c>
      <c r="B17" s="3">
        <v>102120079.78286678</v>
      </c>
      <c r="C17" s="3">
        <v>82564449.826511607</v>
      </c>
      <c r="D17" s="3">
        <v>1.2368529070010932</v>
      </c>
      <c r="E17" s="3">
        <v>0.22317969593284545</v>
      </c>
      <c r="F17" s="3">
        <v>-64622209.343724817</v>
      </c>
      <c r="G17" s="3">
        <v>268862368.9094584</v>
      </c>
      <c r="K17" s="1"/>
      <c r="L17" s="1"/>
      <c r="M17" s="1"/>
      <c r="N17" s="1"/>
    </row>
    <row r="18" spans="1:14" x14ac:dyDescent="0.25">
      <c r="A18" s="3" t="s">
        <v>4</v>
      </c>
      <c r="B18" s="3">
        <v>59784.427659446956</v>
      </c>
      <c r="C18" s="3">
        <v>8216.978593358026</v>
      </c>
      <c r="D18" s="3">
        <v>7.275719046873518</v>
      </c>
      <c r="E18" s="3">
        <v>6.7442049288423973E-9</v>
      </c>
      <c r="F18" s="3">
        <v>43189.902736920674</v>
      </c>
      <c r="G18" s="3">
        <v>76378.952581973237</v>
      </c>
      <c r="K18" s="1"/>
      <c r="L18" s="1"/>
      <c r="M18" s="1"/>
      <c r="N18" s="1"/>
    </row>
    <row r="19" spans="1:14" x14ac:dyDescent="0.25">
      <c r="A19" s="3" t="s">
        <v>5</v>
      </c>
      <c r="B19" s="3">
        <v>776730.5119329741</v>
      </c>
      <c r="C19" s="3">
        <v>49824.600011195609</v>
      </c>
      <c r="D19" s="3">
        <v>15.589297490766457</v>
      </c>
      <c r="E19" s="3">
        <v>7.8214354178400301E-19</v>
      </c>
      <c r="F19" s="3">
        <v>676107.69087451068</v>
      </c>
      <c r="G19" s="3">
        <v>877353.33299143752</v>
      </c>
      <c r="K19" s="1"/>
      <c r="L19" s="1"/>
      <c r="M19" s="1"/>
      <c r="N19" s="1"/>
    </row>
    <row r="20" spans="1:14" x14ac:dyDescent="0.25">
      <c r="A20" s="3" t="s">
        <v>6</v>
      </c>
      <c r="B20" s="3">
        <v>3654775.4966950528</v>
      </c>
      <c r="C20" s="3">
        <v>2845191.5022685369</v>
      </c>
      <c r="D20" s="3">
        <v>1.2845446409428032</v>
      </c>
      <c r="E20" s="3">
        <v>0.20616208259185231</v>
      </c>
      <c r="F20" s="3">
        <v>-2091205.3108879067</v>
      </c>
      <c r="G20" s="3">
        <v>9400756.3042780124</v>
      </c>
      <c r="K20" s="1"/>
      <c r="L20" s="1"/>
      <c r="M20" s="1"/>
      <c r="N20" s="1"/>
    </row>
    <row r="21" spans="1:14" x14ac:dyDescent="0.25">
      <c r="A21" s="3" t="s">
        <v>1</v>
      </c>
      <c r="B21" s="3">
        <v>4467481.594664013</v>
      </c>
      <c r="C21" s="3">
        <v>2297300.7247919422</v>
      </c>
      <c r="D21" s="3">
        <v>1.9446655574744642</v>
      </c>
      <c r="E21" s="3">
        <v>5.8696703683532594E-2</v>
      </c>
      <c r="F21" s="3">
        <v>-172011.3404779844</v>
      </c>
      <c r="G21" s="3">
        <v>9106974.5298060104</v>
      </c>
      <c r="K21" s="1"/>
      <c r="L21" s="1"/>
      <c r="M21" s="1"/>
      <c r="N21" s="1"/>
    </row>
    <row r="22" spans="1:14" x14ac:dyDescent="0.25">
      <c r="A22" s="3" t="s">
        <v>2</v>
      </c>
      <c r="B22" s="3">
        <v>971675.89346475131</v>
      </c>
      <c r="C22" s="3">
        <v>1683925.7592023883</v>
      </c>
      <c r="D22" s="3">
        <v>0.57703012627171713</v>
      </c>
      <c r="E22" s="3">
        <v>0.56707419913671087</v>
      </c>
      <c r="F22" s="3">
        <v>-2429081.1684260722</v>
      </c>
      <c r="G22" s="3">
        <v>4372432.9553555744</v>
      </c>
      <c r="K22" s="1"/>
      <c r="L22" s="1"/>
      <c r="M22" s="1"/>
      <c r="N22" s="1"/>
    </row>
    <row r="23" spans="1:14" ht="15.75" thickBot="1" x14ac:dyDescent="0.3">
      <c r="A23" s="4" t="s">
        <v>7</v>
      </c>
      <c r="B23" s="7">
        <v>-29122881.091537595</v>
      </c>
      <c r="C23" s="4">
        <v>57505509.298288479</v>
      </c>
      <c r="D23" s="4">
        <v>-0.50643636491372435</v>
      </c>
      <c r="E23" s="4">
        <v>0.61526303258046167</v>
      </c>
      <c r="F23" s="4">
        <v>-145257613.14552873</v>
      </c>
      <c r="G23" s="4">
        <v>87011850.962453529</v>
      </c>
      <c r="K23" s="1"/>
      <c r="L23" s="1"/>
      <c r="M23" s="1"/>
      <c r="N23" s="1"/>
    </row>
    <row r="24" spans="1:14" x14ac:dyDescent="0.25"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8DBAB-89C2-426E-A05D-86C74D89473D}">
  <dimension ref="A1:H49"/>
  <sheetViews>
    <sheetView workbookViewId="0"/>
  </sheetViews>
  <sheetFormatPr defaultRowHeight="15" x14ac:dyDescent="0.25"/>
  <cols>
    <col min="1" max="1" width="9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3.5703125" bestFit="1" customWidth="1"/>
  </cols>
  <sheetData>
    <row r="1" spans="1:8" x14ac:dyDescent="0.25">
      <c r="A1" t="s">
        <v>8</v>
      </c>
      <c r="B1" t="s">
        <v>3</v>
      </c>
      <c r="C1" t="s">
        <v>4</v>
      </c>
      <c r="D1" t="s">
        <v>5</v>
      </c>
      <c r="E1" t="s">
        <v>6</v>
      </c>
      <c r="F1" t="s">
        <v>1</v>
      </c>
      <c r="G1" t="s">
        <v>2</v>
      </c>
      <c r="H1" t="s">
        <v>7</v>
      </c>
    </row>
    <row r="2" spans="1:8" x14ac:dyDescent="0.25">
      <c r="A2">
        <v>42736</v>
      </c>
      <c r="B2">
        <v>277000989.10000002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</row>
    <row r="3" spans="1:8" x14ac:dyDescent="0.25">
      <c r="A3">
        <v>42767</v>
      </c>
      <c r="B3">
        <v>242928835.30000001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</row>
    <row r="4" spans="1:8" x14ac:dyDescent="0.25">
      <c r="A4">
        <v>42795</v>
      </c>
      <c r="B4">
        <v>268282989.5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</row>
    <row r="5" spans="1:8" x14ac:dyDescent="0.25">
      <c r="A5">
        <v>42826</v>
      </c>
      <c r="B5">
        <v>234677447.19999999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</row>
    <row r="6" spans="1:8" x14ac:dyDescent="0.25">
      <c r="A6">
        <v>42856</v>
      </c>
      <c r="B6">
        <v>244160124.5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</row>
    <row r="7" spans="1:8" x14ac:dyDescent="0.25">
      <c r="A7">
        <v>42887</v>
      </c>
      <c r="B7">
        <v>275426179.89999998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</row>
    <row r="8" spans="1:8" x14ac:dyDescent="0.25">
      <c r="A8">
        <v>42917</v>
      </c>
      <c r="B8">
        <v>302256564.30000001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</row>
    <row r="9" spans="1:8" x14ac:dyDescent="0.25">
      <c r="A9">
        <v>42948</v>
      </c>
      <c r="B9">
        <v>284023807.19999999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</row>
    <row r="10" spans="1:8" x14ac:dyDescent="0.25">
      <c r="A10">
        <v>42979</v>
      </c>
      <c r="B10">
        <v>268671076.80000001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</row>
    <row r="11" spans="1:8" x14ac:dyDescent="0.25">
      <c r="A11">
        <v>43009</v>
      </c>
      <c r="B11">
        <v>249859153.69999999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</row>
    <row r="12" spans="1:8" x14ac:dyDescent="0.25">
      <c r="A12">
        <v>43040</v>
      </c>
      <c r="B12">
        <v>253035874.40000001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</row>
    <row r="13" spans="1:8" x14ac:dyDescent="0.25">
      <c r="A13">
        <v>43070</v>
      </c>
      <c r="B13">
        <v>278099027.30000001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</row>
    <row r="14" spans="1:8" x14ac:dyDescent="0.25">
      <c r="A14">
        <v>43101</v>
      </c>
      <c r="B14">
        <v>289798490.89999998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</row>
    <row r="15" spans="1:8" x14ac:dyDescent="0.25">
      <c r="A15">
        <v>43132</v>
      </c>
      <c r="B15">
        <v>251614557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</row>
    <row r="16" spans="1:8" x14ac:dyDescent="0.25">
      <c r="A16">
        <v>43160</v>
      </c>
      <c r="B16">
        <v>268375998.5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</row>
    <row r="17" spans="1:8" x14ac:dyDescent="0.25">
      <c r="A17">
        <v>43191</v>
      </c>
      <c r="B17">
        <v>248656909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</row>
    <row r="18" spans="1:8" x14ac:dyDescent="0.25">
      <c r="A18">
        <v>43221</v>
      </c>
      <c r="B18">
        <v>263110475.40000001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</row>
    <row r="19" spans="1:8" x14ac:dyDescent="0.25">
      <c r="A19">
        <v>43252</v>
      </c>
      <c r="B19">
        <v>281217537.19999999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</row>
    <row r="20" spans="1:8" x14ac:dyDescent="0.25">
      <c r="A20">
        <v>43282</v>
      </c>
      <c r="B20">
        <v>323148008.69999999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</row>
    <row r="21" spans="1:8" x14ac:dyDescent="0.25">
      <c r="A21">
        <v>43313</v>
      </c>
      <c r="B21">
        <v>325222346.5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</row>
    <row r="22" spans="1:8" x14ac:dyDescent="0.25">
      <c r="A22">
        <v>43344</v>
      </c>
      <c r="B22">
        <v>281705838.60000002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</row>
    <row r="23" spans="1:8" x14ac:dyDescent="0.25">
      <c r="A23">
        <v>43374</v>
      </c>
      <c r="B23">
        <v>252830302.90000001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</row>
    <row r="24" spans="1:8" x14ac:dyDescent="0.25">
      <c r="A24">
        <v>43405</v>
      </c>
      <c r="B24">
        <v>259398467.19999999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</row>
    <row r="25" spans="1:8" x14ac:dyDescent="0.25">
      <c r="A25">
        <v>43435</v>
      </c>
      <c r="B25">
        <v>265712562.69999999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</row>
    <row r="26" spans="1:8" x14ac:dyDescent="0.25">
      <c r="A26">
        <v>43466</v>
      </c>
      <c r="B26">
        <v>287103504.5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</row>
    <row r="27" spans="1:8" x14ac:dyDescent="0.25">
      <c r="A27">
        <v>43497</v>
      </c>
      <c r="B27">
        <v>255789708.59999999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</row>
    <row r="28" spans="1:8" x14ac:dyDescent="0.25">
      <c r="A28">
        <v>43525</v>
      </c>
      <c r="B28">
        <v>268817713.80000001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</row>
    <row r="29" spans="1:8" x14ac:dyDescent="0.25">
      <c r="A29">
        <v>43556</v>
      </c>
      <c r="B29">
        <v>238123760.19999999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</row>
    <row r="30" spans="1:8" x14ac:dyDescent="0.25">
      <c r="A30">
        <v>43586</v>
      </c>
      <c r="B30">
        <v>240428351.30000001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</row>
    <row r="31" spans="1:8" x14ac:dyDescent="0.25">
      <c r="A31">
        <v>43617</v>
      </c>
      <c r="B31">
        <v>261805911.09999999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</row>
    <row r="32" spans="1:8" x14ac:dyDescent="0.25">
      <c r="A32">
        <v>43647</v>
      </c>
      <c r="B32">
        <v>332403791.10000002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</row>
    <row r="33" spans="1:8" x14ac:dyDescent="0.25">
      <c r="A33">
        <v>43678</v>
      </c>
      <c r="B33">
        <v>300975559.89999998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</row>
    <row r="34" spans="1:8" x14ac:dyDescent="0.25">
      <c r="A34">
        <v>43709</v>
      </c>
      <c r="B34">
        <v>262855031.90000001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</row>
    <row r="35" spans="1:8" x14ac:dyDescent="0.25">
      <c r="A35">
        <v>43739</v>
      </c>
      <c r="B35">
        <v>244083278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</row>
    <row r="36" spans="1:8" x14ac:dyDescent="0.25">
      <c r="A36">
        <v>43770</v>
      </c>
      <c r="B36">
        <v>253920207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</row>
    <row r="37" spans="1:8" x14ac:dyDescent="0.25">
      <c r="A37">
        <v>43800</v>
      </c>
      <c r="B37">
        <v>264697011.59999999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</row>
    <row r="38" spans="1:8" x14ac:dyDescent="0.25">
      <c r="A38">
        <v>43831</v>
      </c>
      <c r="B38">
        <v>270281846.19999999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</row>
    <row r="39" spans="1:8" x14ac:dyDescent="0.25">
      <c r="A39">
        <v>43862</v>
      </c>
      <c r="B39">
        <v>253965396.19999999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</row>
    <row r="40" spans="1:8" x14ac:dyDescent="0.25">
      <c r="A40">
        <v>43891</v>
      </c>
      <c r="B40">
        <v>250421458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</row>
    <row r="41" spans="1:8" x14ac:dyDescent="0.25">
      <c r="A41">
        <v>43922</v>
      </c>
      <c r="B41">
        <v>218203458.59999999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</row>
    <row r="42" spans="1:8" x14ac:dyDescent="0.25">
      <c r="A42">
        <v>43952</v>
      </c>
      <c r="B42">
        <v>234783952.30000001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</row>
    <row r="43" spans="1:8" x14ac:dyDescent="0.25">
      <c r="A43">
        <v>43983</v>
      </c>
      <c r="B43">
        <v>280693732.89999998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</row>
    <row r="44" spans="1:8" x14ac:dyDescent="0.25">
      <c r="A44">
        <v>44013</v>
      </c>
      <c r="B44">
        <v>347121684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</row>
    <row r="45" spans="1:8" x14ac:dyDescent="0.25">
      <c r="A45">
        <v>44044</v>
      </c>
      <c r="B45">
        <v>307825491.19999999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</row>
    <row r="46" spans="1:8" x14ac:dyDescent="0.25">
      <c r="A46">
        <v>44075</v>
      </c>
      <c r="B46">
        <v>251413926.69999999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</row>
    <row r="47" spans="1:8" x14ac:dyDescent="0.25">
      <c r="A47">
        <v>44105</v>
      </c>
      <c r="B47">
        <v>240496299.80000001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</row>
    <row r="48" spans="1:8" x14ac:dyDescent="0.25">
      <c r="A48">
        <v>44136</v>
      </c>
      <c r="B48">
        <v>241980400.40000001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</row>
    <row r="49" spans="1:8" x14ac:dyDescent="0.25">
      <c r="A49">
        <v>44166</v>
      </c>
      <c r="B49">
        <v>266365374.19999999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2E19-8ADE-48B2-BC12-56DCEB556E68}">
  <dimension ref="A1:H25"/>
  <sheetViews>
    <sheetView workbookViewId="0"/>
  </sheetViews>
  <sheetFormatPr defaultRowHeight="15" x14ac:dyDescent="0.25"/>
  <cols>
    <col min="1" max="1" width="9.7109375" bestFit="1" customWidth="1"/>
    <col min="2" max="2" width="11.285156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.28515625" bestFit="1" customWidth="1"/>
  </cols>
  <sheetData>
    <row r="1" spans="1:8" x14ac:dyDescent="0.25">
      <c r="A1" t="s">
        <v>8</v>
      </c>
      <c r="B1" t="s">
        <v>3</v>
      </c>
      <c r="C1" t="s">
        <v>4</v>
      </c>
      <c r="D1" t="s">
        <v>5</v>
      </c>
      <c r="E1" t="s">
        <v>6</v>
      </c>
      <c r="F1" t="s">
        <v>1</v>
      </c>
      <c r="G1" t="s">
        <v>2</v>
      </c>
      <c r="H1" t="s">
        <v>7</v>
      </c>
    </row>
    <row r="2" spans="1:8" x14ac:dyDescent="0.25">
      <c r="A2">
        <v>44197</v>
      </c>
      <c r="B2">
        <v>0</v>
      </c>
      <c r="C2">
        <v>719.24</v>
      </c>
      <c r="D2">
        <v>0</v>
      </c>
      <c r="E2">
        <v>1</v>
      </c>
      <c r="F2">
        <v>31</v>
      </c>
      <c r="G2">
        <v>20</v>
      </c>
      <c r="H2">
        <v>1.1092654609999999</v>
      </c>
    </row>
    <row r="3" spans="1:8" x14ac:dyDescent="0.25">
      <c r="A3">
        <v>44228</v>
      </c>
      <c r="B3">
        <v>0</v>
      </c>
      <c r="C3">
        <v>661.05</v>
      </c>
      <c r="D3">
        <v>0</v>
      </c>
      <c r="E3">
        <v>1</v>
      </c>
      <c r="F3">
        <v>28</v>
      </c>
      <c r="G3">
        <v>19</v>
      </c>
      <c r="H3">
        <v>1.1128969070000001</v>
      </c>
    </row>
    <row r="4" spans="1:8" x14ac:dyDescent="0.25">
      <c r="A4">
        <v>44256</v>
      </c>
      <c r="B4">
        <v>0</v>
      </c>
      <c r="C4">
        <v>553.53</v>
      </c>
      <c r="D4">
        <v>0.22</v>
      </c>
      <c r="E4">
        <v>0</v>
      </c>
      <c r="F4">
        <v>31</v>
      </c>
      <c r="G4">
        <v>23</v>
      </c>
      <c r="H4">
        <v>1.1165402419999999</v>
      </c>
    </row>
    <row r="5" spans="1:8" x14ac:dyDescent="0.25">
      <c r="A5">
        <v>44287</v>
      </c>
      <c r="B5">
        <v>0</v>
      </c>
      <c r="C5">
        <v>352.08</v>
      </c>
      <c r="D5">
        <v>0</v>
      </c>
      <c r="E5">
        <v>0</v>
      </c>
      <c r="F5">
        <v>30</v>
      </c>
      <c r="G5">
        <v>21</v>
      </c>
      <c r="H5">
        <v>1.120195504</v>
      </c>
    </row>
    <row r="6" spans="1:8" x14ac:dyDescent="0.25">
      <c r="A6">
        <v>44317</v>
      </c>
      <c r="B6">
        <v>0</v>
      </c>
      <c r="C6">
        <v>137.03</v>
      </c>
      <c r="D6">
        <v>21.89</v>
      </c>
      <c r="E6">
        <v>1</v>
      </c>
      <c r="F6">
        <v>31</v>
      </c>
      <c r="G6">
        <v>20</v>
      </c>
      <c r="H6">
        <v>1.1238627329999999</v>
      </c>
    </row>
    <row r="7" spans="1:8" x14ac:dyDescent="0.25">
      <c r="A7">
        <v>44348</v>
      </c>
      <c r="B7">
        <v>0</v>
      </c>
      <c r="C7">
        <v>29.01</v>
      </c>
      <c r="D7">
        <v>55.68</v>
      </c>
      <c r="E7">
        <v>0</v>
      </c>
      <c r="F7">
        <v>30</v>
      </c>
      <c r="G7">
        <v>22</v>
      </c>
      <c r="H7">
        <v>1.127541967</v>
      </c>
    </row>
    <row r="8" spans="1:8" x14ac:dyDescent="0.25">
      <c r="A8">
        <v>44378</v>
      </c>
      <c r="B8">
        <v>0</v>
      </c>
      <c r="C8">
        <v>3.89</v>
      </c>
      <c r="D8">
        <v>118.17</v>
      </c>
      <c r="E8">
        <v>1</v>
      </c>
      <c r="F8">
        <v>31</v>
      </c>
      <c r="G8">
        <v>21</v>
      </c>
      <c r="H8">
        <v>1.1312332460000001</v>
      </c>
    </row>
    <row r="9" spans="1:8" x14ac:dyDescent="0.25">
      <c r="A9">
        <v>44409</v>
      </c>
      <c r="B9">
        <v>0</v>
      </c>
      <c r="C9">
        <v>9.49</v>
      </c>
      <c r="D9">
        <v>79.930000000000007</v>
      </c>
      <c r="E9">
        <v>1</v>
      </c>
      <c r="F9">
        <v>31</v>
      </c>
      <c r="G9">
        <v>21</v>
      </c>
      <c r="H9">
        <v>1.1349366089999999</v>
      </c>
    </row>
    <row r="10" spans="1:8" x14ac:dyDescent="0.25">
      <c r="A10">
        <v>44440</v>
      </c>
      <c r="B10">
        <v>0</v>
      </c>
      <c r="C10">
        <v>68.5</v>
      </c>
      <c r="D10">
        <v>35.21</v>
      </c>
      <c r="E10">
        <v>1</v>
      </c>
      <c r="F10">
        <v>30</v>
      </c>
      <c r="G10">
        <v>21</v>
      </c>
      <c r="H10">
        <v>1.1386520959999999</v>
      </c>
    </row>
    <row r="11" spans="1:8" x14ac:dyDescent="0.25">
      <c r="A11">
        <v>44470</v>
      </c>
      <c r="B11">
        <v>0</v>
      </c>
      <c r="C11">
        <v>243.2222222</v>
      </c>
      <c r="D11">
        <v>2.71</v>
      </c>
      <c r="E11">
        <v>1</v>
      </c>
      <c r="F11">
        <v>31</v>
      </c>
      <c r="G11">
        <v>20</v>
      </c>
      <c r="H11">
        <v>1.1423797469999999</v>
      </c>
    </row>
    <row r="12" spans="1:8" x14ac:dyDescent="0.25">
      <c r="A12">
        <v>44501</v>
      </c>
      <c r="B12">
        <v>0</v>
      </c>
      <c r="C12">
        <v>434.36111110000002</v>
      </c>
      <c r="D12">
        <v>0</v>
      </c>
      <c r="E12">
        <v>0</v>
      </c>
      <c r="F12">
        <v>30</v>
      </c>
      <c r="G12">
        <v>22</v>
      </c>
      <c r="H12">
        <v>1.1461196010000001</v>
      </c>
    </row>
    <row r="13" spans="1:8" x14ac:dyDescent="0.25">
      <c r="A13">
        <v>44531</v>
      </c>
      <c r="B13">
        <v>0</v>
      </c>
      <c r="C13">
        <v>585.51</v>
      </c>
      <c r="D13">
        <v>0</v>
      </c>
      <c r="E13">
        <v>2</v>
      </c>
      <c r="F13">
        <v>31</v>
      </c>
      <c r="G13">
        <v>21</v>
      </c>
      <c r="H13">
        <v>1.1498716980000001</v>
      </c>
    </row>
    <row r="14" spans="1:8" x14ac:dyDescent="0.25">
      <c r="A14">
        <v>44562</v>
      </c>
      <c r="B14">
        <v>0</v>
      </c>
      <c r="C14">
        <v>719.24</v>
      </c>
      <c r="D14">
        <v>0</v>
      </c>
      <c r="E14">
        <v>1</v>
      </c>
      <c r="F14">
        <v>31</v>
      </c>
      <c r="G14">
        <v>20</v>
      </c>
      <c r="H14">
        <v>1.15391303</v>
      </c>
    </row>
    <row r="15" spans="1:8" x14ac:dyDescent="0.25">
      <c r="A15">
        <v>44593</v>
      </c>
      <c r="B15">
        <v>0</v>
      </c>
      <c r="C15">
        <v>661.05</v>
      </c>
      <c r="D15">
        <v>0</v>
      </c>
      <c r="E15">
        <v>1</v>
      </c>
      <c r="F15">
        <v>28</v>
      </c>
      <c r="G15">
        <v>19</v>
      </c>
      <c r="H15">
        <v>1.1579685639999999</v>
      </c>
    </row>
    <row r="16" spans="1:8" x14ac:dyDescent="0.25">
      <c r="A16">
        <v>44621</v>
      </c>
      <c r="B16">
        <v>0</v>
      </c>
      <c r="C16">
        <v>553.53</v>
      </c>
      <c r="D16">
        <v>0.22</v>
      </c>
      <c r="E16">
        <v>0</v>
      </c>
      <c r="F16">
        <v>31</v>
      </c>
      <c r="G16">
        <v>23</v>
      </c>
      <c r="H16">
        <v>1.162038353</v>
      </c>
    </row>
    <row r="17" spans="1:8" x14ac:dyDescent="0.25">
      <c r="A17">
        <v>44652</v>
      </c>
      <c r="B17">
        <v>0</v>
      </c>
      <c r="C17">
        <v>352.08</v>
      </c>
      <c r="D17">
        <v>0</v>
      </c>
      <c r="E17">
        <v>0</v>
      </c>
      <c r="F17">
        <v>30</v>
      </c>
      <c r="G17">
        <v>20</v>
      </c>
      <c r="H17">
        <v>1.1661224450000001</v>
      </c>
    </row>
    <row r="18" spans="1:8" x14ac:dyDescent="0.25">
      <c r="A18">
        <v>44682</v>
      </c>
      <c r="B18">
        <v>0</v>
      </c>
      <c r="C18">
        <v>137.03</v>
      </c>
      <c r="D18">
        <v>21.89</v>
      </c>
      <c r="E18">
        <v>1</v>
      </c>
      <c r="F18">
        <v>31</v>
      </c>
      <c r="G18">
        <v>21</v>
      </c>
      <c r="H18">
        <v>1.170220891</v>
      </c>
    </row>
    <row r="19" spans="1:8" x14ac:dyDescent="0.25">
      <c r="A19">
        <v>44713</v>
      </c>
      <c r="B19">
        <v>0</v>
      </c>
      <c r="C19">
        <v>29.01</v>
      </c>
      <c r="D19">
        <v>55.68</v>
      </c>
      <c r="E19">
        <v>0</v>
      </c>
      <c r="F19">
        <v>30</v>
      </c>
      <c r="G19">
        <v>22</v>
      </c>
      <c r="H19">
        <v>1.1743337410000001</v>
      </c>
    </row>
    <row r="20" spans="1:8" x14ac:dyDescent="0.25">
      <c r="A20">
        <v>44743</v>
      </c>
      <c r="B20">
        <v>0</v>
      </c>
      <c r="C20">
        <v>3.89</v>
      </c>
      <c r="D20">
        <v>118.17</v>
      </c>
      <c r="E20">
        <v>1</v>
      </c>
      <c r="F20">
        <v>31</v>
      </c>
      <c r="G20">
        <v>20</v>
      </c>
      <c r="H20">
        <v>1.178461046</v>
      </c>
    </row>
    <row r="21" spans="1:8" x14ac:dyDescent="0.25">
      <c r="A21">
        <v>44774</v>
      </c>
      <c r="B21">
        <v>0</v>
      </c>
      <c r="C21">
        <v>9.49</v>
      </c>
      <c r="D21">
        <v>79.930000000000007</v>
      </c>
      <c r="E21">
        <v>1</v>
      </c>
      <c r="F21">
        <v>31</v>
      </c>
      <c r="G21">
        <v>22</v>
      </c>
      <c r="H21">
        <v>1.182602857</v>
      </c>
    </row>
    <row r="22" spans="1:8" x14ac:dyDescent="0.25">
      <c r="A22">
        <v>44805</v>
      </c>
      <c r="B22">
        <v>0</v>
      </c>
      <c r="C22">
        <v>68.5</v>
      </c>
      <c r="D22">
        <v>35.21</v>
      </c>
      <c r="E22">
        <v>1</v>
      </c>
      <c r="F22">
        <v>30</v>
      </c>
      <c r="G22">
        <v>21</v>
      </c>
      <c r="H22">
        <v>1.1867592250000001</v>
      </c>
    </row>
    <row r="23" spans="1:8" x14ac:dyDescent="0.25">
      <c r="A23">
        <v>44835</v>
      </c>
      <c r="B23">
        <v>0</v>
      </c>
      <c r="C23">
        <v>243.2222222</v>
      </c>
      <c r="D23">
        <v>2.71</v>
      </c>
      <c r="E23">
        <v>1</v>
      </c>
      <c r="F23">
        <v>31</v>
      </c>
      <c r="G23">
        <v>20</v>
      </c>
      <c r="H23">
        <v>1.190930201</v>
      </c>
    </row>
    <row r="24" spans="1:8" x14ac:dyDescent="0.25">
      <c r="A24">
        <v>44866</v>
      </c>
      <c r="B24">
        <v>0</v>
      </c>
      <c r="C24">
        <v>434.36111110000002</v>
      </c>
      <c r="D24">
        <v>0</v>
      </c>
      <c r="E24">
        <v>0</v>
      </c>
      <c r="F24">
        <v>30</v>
      </c>
      <c r="G24">
        <v>22</v>
      </c>
      <c r="H24">
        <v>1.195115836</v>
      </c>
    </row>
    <row r="25" spans="1:8" x14ac:dyDescent="0.25">
      <c r="A25">
        <v>44896</v>
      </c>
      <c r="B25">
        <v>0</v>
      </c>
      <c r="C25">
        <v>585.51</v>
      </c>
      <c r="D25">
        <v>0</v>
      </c>
      <c r="E25">
        <v>2</v>
      </c>
      <c r="F25">
        <v>31</v>
      </c>
      <c r="G25">
        <v>20</v>
      </c>
      <c r="H25">
        <v>1.199316182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845C-9CB3-43A2-B100-DB8862D21E39}">
  <dimension ref="A1:Q49"/>
  <sheetViews>
    <sheetView workbookViewId="0">
      <selection activeCell="K1" sqref="K1:P1"/>
    </sheetView>
  </sheetViews>
  <sheetFormatPr defaultRowHeight="15" x14ac:dyDescent="0.25"/>
  <cols>
    <col min="1" max="1" width="9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3.5703125" bestFit="1" customWidth="1"/>
  </cols>
  <sheetData>
    <row r="1" spans="1:17" x14ac:dyDescent="0.25">
      <c r="A1" t="s">
        <v>8</v>
      </c>
      <c r="B1" t="s">
        <v>3</v>
      </c>
      <c r="C1" t="s">
        <v>4</v>
      </c>
      <c r="D1" t="s">
        <v>5</v>
      </c>
      <c r="E1" t="s">
        <v>6</v>
      </c>
      <c r="F1" t="s">
        <v>1</v>
      </c>
      <c r="G1" t="s">
        <v>2</v>
      </c>
      <c r="H1" t="s">
        <v>7</v>
      </c>
      <c r="J1" t="s">
        <v>3</v>
      </c>
      <c r="K1" t="s">
        <v>4</v>
      </c>
      <c r="L1" t="s">
        <v>5</v>
      </c>
      <c r="M1" t="s">
        <v>6</v>
      </c>
      <c r="N1" t="s">
        <v>1</v>
      </c>
      <c r="O1" t="s">
        <v>2</v>
      </c>
      <c r="P1" t="s">
        <v>7</v>
      </c>
      <c r="Q1" t="s">
        <v>30</v>
      </c>
    </row>
    <row r="2" spans="1:17" x14ac:dyDescent="0.25">
      <c r="A2">
        <v>42736</v>
      </c>
      <c r="B2">
        <v>277000989.10000002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J2">
        <f>WHSL_kWh</f>
        <v>102120079.78286678</v>
      </c>
      <c r="K2">
        <f>N10HDD18*C2</f>
        <v>37084280.47715494</v>
      </c>
      <c r="L2">
        <f>N10CDD18*D2</f>
        <v>0</v>
      </c>
      <c r="M2">
        <f>StatDays*E2</f>
        <v>3654775.4966950528</v>
      </c>
      <c r="N2">
        <f>MonthDays*F2</f>
        <v>138491929.43458441</v>
      </c>
      <c r="O2">
        <f>PeakDays*G2</f>
        <v>20405193.762759779</v>
      </c>
      <c r="P2">
        <f>OntarioGDP*H2</f>
        <v>-31736115.304609731</v>
      </c>
      <c r="Q2">
        <f t="shared" ref="Q2:Q49" si="0">SUM(J2:P2)</f>
        <v>270020143.64945126</v>
      </c>
    </row>
    <row r="3" spans="1:17" x14ac:dyDescent="0.25">
      <c r="A3">
        <v>42767</v>
      </c>
      <c r="B3">
        <v>242928835.30000001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J3">
        <f>WHSL_kWh</f>
        <v>102120079.78286678</v>
      </c>
      <c r="K3">
        <f>N10HDD18*C3</f>
        <v>29951998.257382926</v>
      </c>
      <c r="L3">
        <f>N10CDD18*D3</f>
        <v>0</v>
      </c>
      <c r="M3">
        <f>StatDays*E3</f>
        <v>3654775.4966950528</v>
      </c>
      <c r="N3">
        <f>MonthDays*F3</f>
        <v>125089484.65059236</v>
      </c>
      <c r="O3">
        <f>PeakDays*G3</f>
        <v>18461841.975830276</v>
      </c>
      <c r="P3">
        <f>OntarioGDP*H3</f>
        <v>-31809707.747581445</v>
      </c>
      <c r="Q3">
        <f t="shared" si="0"/>
        <v>247468472.41578594</v>
      </c>
    </row>
    <row r="4" spans="1:17" x14ac:dyDescent="0.25">
      <c r="A4">
        <v>42795</v>
      </c>
      <c r="B4">
        <v>268282989.5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J4">
        <f>WHSL_kWh</f>
        <v>102120079.78286678</v>
      </c>
      <c r="K4">
        <f>N10HDD18*C4</f>
        <v>33431451.94716274</v>
      </c>
      <c r="L4">
        <f>N10CDD18*D4</f>
        <v>0</v>
      </c>
      <c r="M4">
        <f>StatDays*E4</f>
        <v>0</v>
      </c>
      <c r="N4">
        <f>MonthDays*F4</f>
        <v>138491929.43458441</v>
      </c>
      <c r="O4">
        <f>PeakDays*G4</f>
        <v>22348545.549689282</v>
      </c>
      <c r="P4">
        <f>OntarioGDP*H4</f>
        <v>-31883470.850636359</v>
      </c>
      <c r="Q4">
        <f t="shared" si="0"/>
        <v>264508535.86366689</v>
      </c>
    </row>
    <row r="5" spans="1:17" x14ac:dyDescent="0.25">
      <c r="A5">
        <v>42826</v>
      </c>
      <c r="B5">
        <v>234677447.19999999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J5">
        <f>WHSL_kWh</f>
        <v>102120079.78286678</v>
      </c>
      <c r="K5">
        <f>N10HDD18*C5</f>
        <v>14934150.029329849</v>
      </c>
      <c r="L5">
        <f>N10CDD18*D5</f>
        <v>0</v>
      </c>
      <c r="M5">
        <f>StatDays*E5</f>
        <v>0</v>
      </c>
      <c r="N5">
        <f>MonthDays*F5</f>
        <v>134024447.83992039</v>
      </c>
      <c r="O5">
        <f>PeakDays*G5</f>
        <v>18461841.975830276</v>
      </c>
      <c r="P5">
        <f>OntarioGDP*H5</f>
        <v>-31957404.99237192</v>
      </c>
      <c r="Q5">
        <f t="shared" si="0"/>
        <v>237583114.63557535</v>
      </c>
    </row>
    <row r="6" spans="1:17" x14ac:dyDescent="0.25">
      <c r="A6">
        <v>42856</v>
      </c>
      <c r="B6">
        <v>244160124.5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J6">
        <f>WHSL_kWh</f>
        <v>102120079.78286678</v>
      </c>
      <c r="K6">
        <f>N10HDD18*C6</f>
        <v>11149795.758486858</v>
      </c>
      <c r="L6">
        <f>N10CDD18*D6</f>
        <v>6757555.453816874</v>
      </c>
      <c r="M6">
        <f>StatDays*E6</f>
        <v>3654775.4966950528</v>
      </c>
      <c r="N6">
        <f>MonthDays*F6</f>
        <v>138491929.43458441</v>
      </c>
      <c r="O6">
        <f>PeakDays*G6</f>
        <v>21376869.65622453</v>
      </c>
      <c r="P6">
        <f>OntarioGDP*H6</f>
        <v>-32031510.609631352</v>
      </c>
      <c r="Q6">
        <f t="shared" si="0"/>
        <v>251519494.97304314</v>
      </c>
    </row>
    <row r="7" spans="1:17" x14ac:dyDescent="0.25">
      <c r="A7">
        <v>42887</v>
      </c>
      <c r="B7">
        <v>275426179.89999998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J7">
        <f>WHSL_kWh</f>
        <v>102120079.78286678</v>
      </c>
      <c r="K7">
        <f>N10HDD18*C7</f>
        <v>1715813.0738261277</v>
      </c>
      <c r="L7">
        <f>N10CDD18*D7</f>
        <v>51807925.145929374</v>
      </c>
      <c r="M7">
        <f>StatDays*E7</f>
        <v>0</v>
      </c>
      <c r="N7">
        <f>MonthDays*F7</f>
        <v>134024447.83992039</v>
      </c>
      <c r="O7">
        <f>PeakDays*G7</f>
        <v>21376869.65622453</v>
      </c>
      <c r="P7">
        <f>OntarioGDP*H7</f>
        <v>-32105788.051889218</v>
      </c>
      <c r="Q7">
        <f t="shared" si="0"/>
        <v>278939347.44687796</v>
      </c>
    </row>
    <row r="8" spans="1:17" x14ac:dyDescent="0.25">
      <c r="A8">
        <v>42917</v>
      </c>
      <c r="B8">
        <v>302256564.30000001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J8">
        <f>WHSL_kWh</f>
        <v>102120079.78286678</v>
      </c>
      <c r="K8">
        <f>N10HDD18*C8</f>
        <v>11956.885531889391</v>
      </c>
      <c r="L8">
        <f>N10CDD18*D8</f>
        <v>72857322.019312963</v>
      </c>
      <c r="M8">
        <f>StatDays*E8</f>
        <v>3654775.4966950528</v>
      </c>
      <c r="N8">
        <f>MonthDays*F8</f>
        <v>138491929.43458441</v>
      </c>
      <c r="O8">
        <f>PeakDays*G8</f>
        <v>19433517.869295027</v>
      </c>
      <c r="P8">
        <f>OntarioGDP*H8</f>
        <v>-32180237.726865865</v>
      </c>
      <c r="Q8">
        <f t="shared" si="0"/>
        <v>304389343.76142019</v>
      </c>
    </row>
    <row r="9" spans="1:17" x14ac:dyDescent="0.25">
      <c r="A9">
        <v>42948</v>
      </c>
      <c r="B9">
        <v>284023807.19999999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J9">
        <f>WHSL_kWh</f>
        <v>102120079.78286678</v>
      </c>
      <c r="K9">
        <f>N10HDD18*C9</f>
        <v>1243516.0953164967</v>
      </c>
      <c r="L9">
        <f>N10CDD18*D9</f>
        <v>38991871.699035302</v>
      </c>
      <c r="M9">
        <f>StatDays*E9</f>
        <v>3654775.4966950528</v>
      </c>
      <c r="N9">
        <f>MonthDays*F9</f>
        <v>138491929.43458441</v>
      </c>
      <c r="O9">
        <f>PeakDays*G9</f>
        <v>21376869.65622453</v>
      </c>
      <c r="P9">
        <f>OntarioGDP*H9</f>
        <v>-32254860.042281616</v>
      </c>
      <c r="Q9">
        <f t="shared" si="0"/>
        <v>273624182.12244099</v>
      </c>
    </row>
    <row r="10" spans="1:17" x14ac:dyDescent="0.25">
      <c r="A10">
        <v>42979</v>
      </c>
      <c r="B10">
        <v>268671076.80000001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J10">
        <f>WHSL_kWh</f>
        <v>102120079.78286678</v>
      </c>
      <c r="K10">
        <f>N10HDD18*C10</f>
        <v>3945772.2255234988</v>
      </c>
      <c r="L10">
        <f>N10CDD18*D10</f>
        <v>43652254.770633146</v>
      </c>
      <c r="M10">
        <f>StatDays*E10</f>
        <v>3654775.4966950528</v>
      </c>
      <c r="N10">
        <f>MonthDays*F10</f>
        <v>134024447.83992039</v>
      </c>
      <c r="O10">
        <f>PeakDays*G10</f>
        <v>19433517.869295027</v>
      </c>
      <c r="P10">
        <f>OntarioGDP*H10</f>
        <v>-32329655.405856818</v>
      </c>
      <c r="Q10">
        <f t="shared" si="0"/>
        <v>274501192.57907701</v>
      </c>
    </row>
    <row r="11" spans="1:17" x14ac:dyDescent="0.25">
      <c r="A11">
        <v>43009</v>
      </c>
      <c r="B11">
        <v>249859153.69999999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J11">
        <f>WHSL_kWh</f>
        <v>102120079.78286678</v>
      </c>
      <c r="K11">
        <f>N10HDD18*C11</f>
        <v>10522059.268062664</v>
      </c>
      <c r="L11">
        <f>N10CDD18*D11</f>
        <v>4116671.7132447627</v>
      </c>
      <c r="M11">
        <f>StatDays*E11</f>
        <v>3654775.4966950528</v>
      </c>
      <c r="N11">
        <f>MonthDays*F11</f>
        <v>138491929.43458441</v>
      </c>
      <c r="O11">
        <f>PeakDays*G11</f>
        <v>20405193.762759779</v>
      </c>
      <c r="P11">
        <f>OntarioGDP*H11</f>
        <v>-32404624.225311801</v>
      </c>
      <c r="Q11">
        <f t="shared" si="0"/>
        <v>246906085.23290163</v>
      </c>
    </row>
    <row r="12" spans="1:17" x14ac:dyDescent="0.25">
      <c r="A12">
        <v>43040</v>
      </c>
      <c r="B12">
        <v>253035874.40000001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J12">
        <f>WHSL_kWh</f>
        <v>102120079.78286678</v>
      </c>
      <c r="K12">
        <f>N10HDD18*C12</f>
        <v>27207893.02781431</v>
      </c>
      <c r="L12">
        <f>N10CDD18*D12</f>
        <v>0</v>
      </c>
      <c r="M12">
        <f>StatDays*E12</f>
        <v>0</v>
      </c>
      <c r="N12">
        <f>MonthDays*F12</f>
        <v>134024447.83992039</v>
      </c>
      <c r="O12">
        <f>PeakDays*G12</f>
        <v>21376869.65622453</v>
      </c>
      <c r="P12">
        <f>OntarioGDP*H12</f>
        <v>-32479766.850121133</v>
      </c>
      <c r="Q12">
        <f t="shared" si="0"/>
        <v>252249523.45670485</v>
      </c>
    </row>
    <row r="13" spans="1:17" x14ac:dyDescent="0.25">
      <c r="A13">
        <v>43070</v>
      </c>
      <c r="B13">
        <v>278099027.30000001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J13">
        <f>WHSL_kWh</f>
        <v>102120079.78286678</v>
      </c>
      <c r="K13">
        <f>N10HDD18*C13</f>
        <v>42955111.273312636</v>
      </c>
      <c r="L13">
        <f>N10CDD18*D13</f>
        <v>0</v>
      </c>
      <c r="M13">
        <f>StatDays*E13</f>
        <v>7309550.9933901057</v>
      </c>
      <c r="N13">
        <f>MonthDays*F13</f>
        <v>138491929.43458441</v>
      </c>
      <c r="O13">
        <f>PeakDays*G13</f>
        <v>18461841.975830276</v>
      </c>
      <c r="P13">
        <f>OntarioGDP*H13</f>
        <v>-32555083.746250927</v>
      </c>
      <c r="Q13">
        <f t="shared" si="0"/>
        <v>276783429.71373326</v>
      </c>
    </row>
    <row r="14" spans="1:17" x14ac:dyDescent="0.25">
      <c r="A14">
        <v>43101</v>
      </c>
      <c r="B14">
        <v>289798490.89999998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J14">
        <f>WHSL_kWh</f>
        <v>102120079.78286678</v>
      </c>
      <c r="K14">
        <f>N10HDD18*C14</f>
        <v>45304639.2803289</v>
      </c>
      <c r="L14">
        <f>N10CDD18*D14</f>
        <v>0</v>
      </c>
      <c r="M14">
        <f>StatDays*E14</f>
        <v>3654775.4966950528</v>
      </c>
      <c r="N14">
        <f>MonthDays*F14</f>
        <v>138491929.43458441</v>
      </c>
      <c r="O14">
        <f>PeakDays*G14</f>
        <v>21376869.65622453</v>
      </c>
      <c r="P14">
        <f>OntarioGDP*H14</f>
        <v>-32629327.638949778</v>
      </c>
      <c r="Q14">
        <f t="shared" si="0"/>
        <v>278318966.01174992</v>
      </c>
    </row>
    <row r="15" spans="1:17" x14ac:dyDescent="0.25">
      <c r="A15">
        <v>43132</v>
      </c>
      <c r="B15">
        <v>251614557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J15">
        <f>WHSL_kWh</f>
        <v>102120079.78286678</v>
      </c>
      <c r="K15">
        <f>N10HDD18*C15</f>
        <v>34501593.202266842</v>
      </c>
      <c r="L15">
        <f>N10CDD18*D15</f>
        <v>0</v>
      </c>
      <c r="M15">
        <f>StatDays*E15</f>
        <v>3654775.4966950528</v>
      </c>
      <c r="N15">
        <f>MonthDays*F15</f>
        <v>125089484.65059236</v>
      </c>
      <c r="O15">
        <f>PeakDays*G15</f>
        <v>18461841.975830276</v>
      </c>
      <c r="P15">
        <f>OntarioGDP*H15</f>
        <v>-32703740.822956413</v>
      </c>
      <c r="Q15">
        <f t="shared" si="0"/>
        <v>251124034.28529486</v>
      </c>
    </row>
    <row r="16" spans="1:17" x14ac:dyDescent="0.25">
      <c r="A16">
        <v>43160</v>
      </c>
      <c r="B16">
        <v>268375998.5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J16">
        <f>WHSL_kWh</f>
        <v>102120079.78286678</v>
      </c>
      <c r="K16">
        <f>N10HDD18*C16</f>
        <v>34830407.554393798</v>
      </c>
      <c r="L16">
        <f>N10CDD18*D16</f>
        <v>0</v>
      </c>
      <c r="M16">
        <f>StatDays*E16</f>
        <v>0</v>
      </c>
      <c r="N16">
        <f>MonthDays*F16</f>
        <v>138491929.43458441</v>
      </c>
      <c r="O16">
        <f>PeakDays*G16</f>
        <v>21376869.65622453</v>
      </c>
      <c r="P16">
        <f>OntarioGDP*H16</f>
        <v>-32778323.705991175</v>
      </c>
      <c r="Q16">
        <f t="shared" si="0"/>
        <v>264040962.72207835</v>
      </c>
    </row>
    <row r="17" spans="1:17" x14ac:dyDescent="0.25">
      <c r="A17">
        <v>43191</v>
      </c>
      <c r="B17">
        <v>248656909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J17">
        <f>WHSL_kWh</f>
        <v>102120079.78286678</v>
      </c>
      <c r="K17">
        <f>N10HDD18*C17</f>
        <v>26454609.239305276</v>
      </c>
      <c r="L17">
        <f>N10CDD18*D17</f>
        <v>0</v>
      </c>
      <c r="M17">
        <f>StatDays*E17</f>
        <v>0</v>
      </c>
      <c r="N17">
        <f>MonthDays*F17</f>
        <v>134024447.83992039</v>
      </c>
      <c r="O17">
        <f>PeakDays*G17</f>
        <v>19433517.869295027</v>
      </c>
      <c r="P17">
        <f>OntarioGDP*H17</f>
        <v>-32853076.695774384</v>
      </c>
      <c r="Q17">
        <f t="shared" si="0"/>
        <v>249179578.03561306</v>
      </c>
    </row>
    <row r="18" spans="1:17" x14ac:dyDescent="0.25">
      <c r="A18">
        <v>43221</v>
      </c>
      <c r="B18">
        <v>263110475.40000001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J18">
        <f>WHSL_kWh</f>
        <v>102120079.78286678</v>
      </c>
      <c r="K18">
        <f>N10HDD18*C18</f>
        <v>4519702.7310541896</v>
      </c>
      <c r="L18">
        <f>N10CDD18*D18</f>
        <v>29671105.555839613</v>
      </c>
      <c r="M18">
        <f>StatDays*E18</f>
        <v>3654775.4966950528</v>
      </c>
      <c r="N18">
        <f>MonthDays*F18</f>
        <v>138491929.43458441</v>
      </c>
      <c r="O18">
        <f>PeakDays*G18</f>
        <v>21376869.65622453</v>
      </c>
      <c r="P18">
        <f>OntarioGDP*H18</f>
        <v>-32928000.170903511</v>
      </c>
      <c r="Q18">
        <f t="shared" si="0"/>
        <v>266906462.48636103</v>
      </c>
    </row>
    <row r="19" spans="1:17" x14ac:dyDescent="0.25">
      <c r="A19">
        <v>43252</v>
      </c>
      <c r="B19">
        <v>281217537.19999999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J19">
        <f>WHSL_kWh</f>
        <v>102120079.78286678</v>
      </c>
      <c r="K19">
        <f>N10HDD18*C19</f>
        <v>998399.9419127641</v>
      </c>
      <c r="L19">
        <f>N10CDD18*D19</f>
        <v>41943447.644380599</v>
      </c>
      <c r="M19">
        <f>StatDays*E19</f>
        <v>0</v>
      </c>
      <c r="N19">
        <f>MonthDays*F19</f>
        <v>134024447.83992039</v>
      </c>
      <c r="O19">
        <f>PeakDays*G19</f>
        <v>20405193.762759779</v>
      </c>
      <c r="P19">
        <f>OntarioGDP*H19</f>
        <v>-33003094.480853111</v>
      </c>
      <c r="Q19">
        <f t="shared" si="0"/>
        <v>266488474.49098721</v>
      </c>
    </row>
    <row r="20" spans="1:17" x14ac:dyDescent="0.25">
      <c r="A20">
        <v>43282</v>
      </c>
      <c r="B20">
        <v>323148008.69999999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J20">
        <f>WHSL_kWh</f>
        <v>102120079.78286678</v>
      </c>
      <c r="K20">
        <f>N10HDD18*C20</f>
        <v>77719.755957281042</v>
      </c>
      <c r="L20">
        <f>N10CDD18*D20</f>
        <v>83032491.725634933</v>
      </c>
      <c r="M20">
        <f>StatDays*E20</f>
        <v>3654775.4966950528</v>
      </c>
      <c r="N20">
        <f>MonthDays*F20</f>
        <v>138491929.43458441</v>
      </c>
      <c r="O20">
        <f>PeakDays*G20</f>
        <v>20405193.762759779</v>
      </c>
      <c r="P20">
        <f>OntarioGDP*H20</f>
        <v>-33078360.062466417</v>
      </c>
      <c r="Q20">
        <f t="shared" si="0"/>
        <v>314703829.8960318</v>
      </c>
    </row>
    <row r="21" spans="1:17" x14ac:dyDescent="0.25">
      <c r="A21">
        <v>43313</v>
      </c>
      <c r="B21">
        <v>325222346.5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J21">
        <f>WHSL_kWh</f>
        <v>102120079.78286678</v>
      </c>
      <c r="K21">
        <f>N10HDD18*C21</f>
        <v>161417.95468050678</v>
      </c>
      <c r="L21">
        <f>N10CDD18*D21</f>
        <v>92741623.124797106</v>
      </c>
      <c r="M21">
        <f>StatDays*E21</f>
        <v>3654775.4966950528</v>
      </c>
      <c r="N21">
        <f>MonthDays*F21</f>
        <v>138491929.43458441</v>
      </c>
      <c r="O21">
        <f>PeakDays*G21</f>
        <v>21376869.65622453</v>
      </c>
      <c r="P21">
        <f>OntarioGDP*H21</f>
        <v>-33153797.294340875</v>
      </c>
      <c r="Q21">
        <f t="shared" si="0"/>
        <v>325392898.1555075</v>
      </c>
    </row>
    <row r="22" spans="1:17" x14ac:dyDescent="0.25">
      <c r="A22">
        <v>43344</v>
      </c>
      <c r="B22">
        <v>281705838.60000002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J22">
        <f>WHSL_kWh</f>
        <v>102120079.78286678</v>
      </c>
      <c r="K22">
        <f>N10HDD18*C22</f>
        <v>3718591.4004176008</v>
      </c>
      <c r="L22">
        <f>N10CDD18*D22</f>
        <v>49400060.558937155</v>
      </c>
      <c r="M22">
        <f>StatDays*E22</f>
        <v>3654775.4966950528</v>
      </c>
      <c r="N22">
        <f>MonthDays*F22</f>
        <v>134024447.83992039</v>
      </c>
      <c r="O22">
        <f>PeakDays*G22</f>
        <v>18461841.975830276</v>
      </c>
      <c r="P22">
        <f>OntarioGDP*H22</f>
        <v>-33229406.584196821</v>
      </c>
      <c r="Q22">
        <f t="shared" si="0"/>
        <v>278150390.47047043</v>
      </c>
    </row>
    <row r="23" spans="1:17" x14ac:dyDescent="0.25">
      <c r="A23">
        <v>43374</v>
      </c>
      <c r="B23">
        <v>252830302.90000001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J23">
        <f>WHSL_kWh</f>
        <v>102120079.78286678</v>
      </c>
      <c r="K23">
        <f>N10HDD18*C23</f>
        <v>17092367.867835883</v>
      </c>
      <c r="L23">
        <f>N10CDD18*D23</f>
        <v>7844978.1705230381</v>
      </c>
      <c r="M23">
        <f>StatDays*E23</f>
        <v>3654775.4966950528</v>
      </c>
      <c r="N23">
        <f>MonthDays*F23</f>
        <v>138491929.43458441</v>
      </c>
      <c r="O23">
        <f>PeakDays*G23</f>
        <v>21376869.65622453</v>
      </c>
      <c r="P23">
        <f>OntarioGDP*H23</f>
        <v>-33305188.281508833</v>
      </c>
      <c r="Q23">
        <f t="shared" si="0"/>
        <v>257275812.1272209</v>
      </c>
    </row>
    <row r="24" spans="1:17" x14ac:dyDescent="0.25">
      <c r="A24">
        <v>43405</v>
      </c>
      <c r="B24">
        <v>259398467.19999999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J24">
        <f>WHSL_kWh</f>
        <v>102120079.78286678</v>
      </c>
      <c r="K24">
        <f>N10HDD18*C24</f>
        <v>30950398.199295692</v>
      </c>
      <c r="L24">
        <f>N10CDD18*D24</f>
        <v>0</v>
      </c>
      <c r="M24">
        <f>StatDays*E24</f>
        <v>0</v>
      </c>
      <c r="N24">
        <f>MonthDays*F24</f>
        <v>134024447.83992039</v>
      </c>
      <c r="O24">
        <f>PeakDays*G24</f>
        <v>21376869.65622453</v>
      </c>
      <c r="P24">
        <f>OntarioGDP*H24</f>
        <v>-33381142.823120125</v>
      </c>
      <c r="Q24">
        <f t="shared" si="0"/>
        <v>255090652.65518731</v>
      </c>
    </row>
    <row r="25" spans="1:17" x14ac:dyDescent="0.25">
      <c r="A25">
        <v>43435</v>
      </c>
      <c r="B25">
        <v>265712562.69999999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J25">
        <f>WHSL_kWh</f>
        <v>102120079.78286678</v>
      </c>
      <c r="K25">
        <f>N10HDD18*C25</f>
        <v>33724395.642694026</v>
      </c>
      <c r="L25">
        <f>N10CDD18*D25</f>
        <v>0</v>
      </c>
      <c r="M25">
        <f>StatDays*E25</f>
        <v>7309550.9933901057</v>
      </c>
      <c r="N25">
        <f>MonthDays*F25</f>
        <v>138491929.43458441</v>
      </c>
      <c r="O25">
        <f>PeakDays*G25</f>
        <v>18461841.975830276</v>
      </c>
      <c r="P25">
        <f>OntarioGDP*H25</f>
        <v>-33457270.558505259</v>
      </c>
      <c r="Q25">
        <f t="shared" si="0"/>
        <v>266650527.27086028</v>
      </c>
    </row>
    <row r="26" spans="1:17" x14ac:dyDescent="0.25">
      <c r="A26">
        <v>43466</v>
      </c>
      <c r="B26">
        <v>287103504.5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J26">
        <f>WHSL_kWh</f>
        <v>102120079.78286678</v>
      </c>
      <c r="K26">
        <f>N10HDD18*C26</f>
        <v>45920418.885221206</v>
      </c>
      <c r="L26">
        <f>N10CDD18*D26</f>
        <v>0</v>
      </c>
      <c r="M26">
        <f>StatDays*E26</f>
        <v>3654775.4966950528</v>
      </c>
      <c r="N26">
        <f>MonthDays*F26</f>
        <v>138491929.43458441</v>
      </c>
      <c r="O26">
        <f>PeakDays*G26</f>
        <v>21376869.65622453</v>
      </c>
      <c r="P26">
        <f>OntarioGDP*H26</f>
        <v>-33514122.819950983</v>
      </c>
      <c r="Q26">
        <f t="shared" si="0"/>
        <v>278049950.43564099</v>
      </c>
    </row>
    <row r="27" spans="1:17" x14ac:dyDescent="0.25">
      <c r="A27">
        <v>43497</v>
      </c>
      <c r="B27">
        <v>255789708.59999999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J27">
        <f>WHSL_kWh</f>
        <v>102120079.78286678</v>
      </c>
      <c r="K27">
        <f>N10HDD18*C27</f>
        <v>37490814.585239187</v>
      </c>
      <c r="L27">
        <f>N10CDD18*D27</f>
        <v>0</v>
      </c>
      <c r="M27">
        <f>StatDays*E27</f>
        <v>3654775.4966950528</v>
      </c>
      <c r="N27">
        <f>MonthDays*F27</f>
        <v>125089484.65059236</v>
      </c>
      <c r="O27">
        <f>PeakDays*G27</f>
        <v>18461841.975830276</v>
      </c>
      <c r="P27">
        <f>OntarioGDP*H27</f>
        <v>-33571071.681993291</v>
      </c>
      <c r="Q27">
        <f t="shared" si="0"/>
        <v>253245924.80923033</v>
      </c>
    </row>
    <row r="28" spans="1:17" x14ac:dyDescent="0.25">
      <c r="A28">
        <v>43525</v>
      </c>
      <c r="B28">
        <v>268817713.80000001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J28">
        <f>WHSL_kWh</f>
        <v>102120079.78286678</v>
      </c>
      <c r="K28">
        <f>N10HDD18*C28</f>
        <v>36277190.703752413</v>
      </c>
      <c r="L28">
        <f>N10CDD18*D28</f>
        <v>0</v>
      </c>
      <c r="M28">
        <f>StatDays*E28</f>
        <v>0</v>
      </c>
      <c r="N28">
        <f>MonthDays*F28</f>
        <v>138491929.43458441</v>
      </c>
      <c r="O28">
        <f>PeakDays*G28</f>
        <v>20405193.762759779</v>
      </c>
      <c r="P28">
        <f>OntarioGDP*H28</f>
        <v>-33628117.319369465</v>
      </c>
      <c r="Q28">
        <f t="shared" si="0"/>
        <v>263666276.36459395</v>
      </c>
    </row>
    <row r="29" spans="1:17" x14ac:dyDescent="0.25">
      <c r="A29">
        <v>43556</v>
      </c>
      <c r="B29">
        <v>238123760.19999999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J29">
        <f>WHSL_kWh</f>
        <v>102120079.78286678</v>
      </c>
      <c r="K29">
        <f>N10HDD18*C29</f>
        <v>20882700.581444822</v>
      </c>
      <c r="L29">
        <f>N10CDD18*D29</f>
        <v>0</v>
      </c>
      <c r="M29">
        <f>StatDays*E29</f>
        <v>0</v>
      </c>
      <c r="N29">
        <f>MonthDays*F29</f>
        <v>134024447.83992039</v>
      </c>
      <c r="O29">
        <f>PeakDays*G29</f>
        <v>20405193.762759779</v>
      </c>
      <c r="P29">
        <f>OntarioGDP*H29</f>
        <v>-33685259.877693914</v>
      </c>
      <c r="Q29">
        <f t="shared" si="0"/>
        <v>243747162.08929786</v>
      </c>
    </row>
    <row r="30" spans="1:17" x14ac:dyDescent="0.25">
      <c r="A30">
        <v>43586</v>
      </c>
      <c r="B30">
        <v>240428351.30000001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J30">
        <f>WHSL_kWh</f>
        <v>102120079.78286678</v>
      </c>
      <c r="K30">
        <f>N10HDD18*C30</f>
        <v>10587822.138488056</v>
      </c>
      <c r="L30">
        <f>N10CDD18*D30</f>
        <v>1941826.2798324353</v>
      </c>
      <c r="M30">
        <f>StatDays*E30</f>
        <v>3654775.4966950528</v>
      </c>
      <c r="N30">
        <f>MonthDays*F30</f>
        <v>138491929.43458441</v>
      </c>
      <c r="O30">
        <f>PeakDays*G30</f>
        <v>21376869.65622453</v>
      </c>
      <c r="P30">
        <f>OntarioGDP*H30</f>
        <v>-33742499.560826801</v>
      </c>
      <c r="Q30">
        <f t="shared" si="0"/>
        <v>244430803.22786447</v>
      </c>
    </row>
    <row r="31" spans="1:17" x14ac:dyDescent="0.25">
      <c r="A31">
        <v>43617</v>
      </c>
      <c r="B31">
        <v>261805911.09999999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J31">
        <f>WHSL_kWh</f>
        <v>102120079.78286678</v>
      </c>
      <c r="K31">
        <f>N10HDD18*C31</f>
        <v>2140282.5102082007</v>
      </c>
      <c r="L31">
        <f>N10CDD18*D31</f>
        <v>29127394.197486527</v>
      </c>
      <c r="M31">
        <f>StatDays*E31</f>
        <v>0</v>
      </c>
      <c r="N31">
        <f>MonthDays*F31</f>
        <v>134024447.83992039</v>
      </c>
      <c r="O31">
        <f>PeakDays*G31</f>
        <v>19433517.869295027</v>
      </c>
      <c r="P31">
        <f>OntarioGDP*H31</f>
        <v>-33799836.485259652</v>
      </c>
      <c r="Q31">
        <f t="shared" si="0"/>
        <v>253045885.71451724</v>
      </c>
    </row>
    <row r="32" spans="1:17" x14ac:dyDescent="0.25">
      <c r="A32">
        <v>43647</v>
      </c>
      <c r="B32">
        <v>332403791.10000002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J32">
        <f>WHSL_kWh</f>
        <v>102120079.78286678</v>
      </c>
      <c r="K32">
        <f>N10HDD18*C32</f>
        <v>0</v>
      </c>
      <c r="L32">
        <f>N10CDD18*D32</f>
        <v>106023714.87885097</v>
      </c>
      <c r="M32">
        <f>StatDays*E32</f>
        <v>3654775.4966950528</v>
      </c>
      <c r="N32">
        <f>MonthDays*F32</f>
        <v>138491929.43458441</v>
      </c>
      <c r="O32">
        <f>PeakDays*G32</f>
        <v>21376869.65622453</v>
      </c>
      <c r="P32">
        <f>OntarioGDP*H32</f>
        <v>-33857270.825729758</v>
      </c>
      <c r="Q32">
        <f t="shared" si="0"/>
        <v>337810098.42349195</v>
      </c>
    </row>
    <row r="33" spans="1:17" x14ac:dyDescent="0.25">
      <c r="A33">
        <v>43678</v>
      </c>
      <c r="B33">
        <v>300975559.89999998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J33">
        <f>WHSL_kWh</f>
        <v>102120079.78286678</v>
      </c>
      <c r="K33">
        <f>N10HDD18*C33</f>
        <v>627736.49042419298</v>
      </c>
      <c r="L33">
        <f>N10CDD18*D33</f>
        <v>58876172.804519437</v>
      </c>
      <c r="M33">
        <f>StatDays*E33</f>
        <v>3654775.4966950528</v>
      </c>
      <c r="N33">
        <f>MonthDays*F33</f>
        <v>138491929.43458441</v>
      </c>
      <c r="O33">
        <f>PeakDays*G33</f>
        <v>20405193.762759779</v>
      </c>
      <c r="P33">
        <f>OntarioGDP*H33</f>
        <v>-33914802.786097273</v>
      </c>
      <c r="Q33">
        <f t="shared" si="0"/>
        <v>290261084.98575234</v>
      </c>
    </row>
    <row r="34" spans="1:17" x14ac:dyDescent="0.25">
      <c r="A34">
        <v>43709</v>
      </c>
      <c r="B34">
        <v>262855031.90000001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J34">
        <f>WHSL_kWh</f>
        <v>102120079.78286678</v>
      </c>
      <c r="K34">
        <f>N10HDD18*C34</f>
        <v>2564751.9465902741</v>
      </c>
      <c r="L34">
        <f>N10CDD18*D34</f>
        <v>18175493.979231592</v>
      </c>
      <c r="M34">
        <f>StatDays*E34</f>
        <v>3654775.4966950528</v>
      </c>
      <c r="N34">
        <f>MonthDays*F34</f>
        <v>134024447.83992039</v>
      </c>
      <c r="O34">
        <f>PeakDays*G34</f>
        <v>19433517.869295027</v>
      </c>
      <c r="P34">
        <f>OntarioGDP*H34</f>
        <v>-33972432.511976622</v>
      </c>
      <c r="Q34">
        <f t="shared" si="0"/>
        <v>246000634.40262249</v>
      </c>
    </row>
    <row r="35" spans="1:17" x14ac:dyDescent="0.25">
      <c r="A35">
        <v>43739</v>
      </c>
      <c r="B35">
        <v>244083278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J35">
        <f>WHSL_kWh</f>
        <v>102120079.78286678</v>
      </c>
      <c r="K35">
        <f>N10HDD18*C35</f>
        <v>14605335.677202892</v>
      </c>
      <c r="L35">
        <f>N10CDD18*D35</f>
        <v>3495287.3036983833</v>
      </c>
      <c r="M35">
        <f>StatDays*E35</f>
        <v>3654775.4966950528</v>
      </c>
      <c r="N35">
        <f>MonthDays*F35</f>
        <v>138491929.43458441</v>
      </c>
      <c r="O35">
        <f>PeakDays*G35</f>
        <v>21376869.65622453</v>
      </c>
      <c r="P35">
        <f>OntarioGDP*H35</f>
        <v>-34030160.148982197</v>
      </c>
      <c r="Q35">
        <f t="shared" si="0"/>
        <v>249714117.20228985</v>
      </c>
    </row>
    <row r="36" spans="1:17" x14ac:dyDescent="0.25">
      <c r="A36">
        <v>43770</v>
      </c>
      <c r="B36">
        <v>253920207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J36">
        <f>WHSL_kWh</f>
        <v>102120079.78286678</v>
      </c>
      <c r="K36">
        <f>N10HDD18*C36</f>
        <v>31004204.184189193</v>
      </c>
      <c r="L36">
        <f>N10CDD18*D36</f>
        <v>0</v>
      </c>
      <c r="M36">
        <f>StatDays*E36</f>
        <v>0</v>
      </c>
      <c r="N36">
        <f>MonthDays*F36</f>
        <v>134024447.83992039</v>
      </c>
      <c r="O36">
        <f>PeakDays*G36</f>
        <v>20405193.762759779</v>
      </c>
      <c r="P36">
        <f>OntarioGDP*H36</f>
        <v>-34087985.900974169</v>
      </c>
      <c r="Q36">
        <f t="shared" si="0"/>
        <v>253465939.66876203</v>
      </c>
    </row>
    <row r="37" spans="1:17" x14ac:dyDescent="0.25">
      <c r="A37">
        <v>43800</v>
      </c>
      <c r="B37">
        <v>264697011.59999999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J37">
        <f>WHSL_kWh</f>
        <v>102120079.78286678</v>
      </c>
      <c r="K37">
        <f>N10HDD18*C37</f>
        <v>33873856.711842649</v>
      </c>
      <c r="L37">
        <f>N10CDD18*D37</f>
        <v>0</v>
      </c>
      <c r="M37">
        <f>StatDays*E37</f>
        <v>7309550.9933901057</v>
      </c>
      <c r="N37">
        <f>MonthDays*F37</f>
        <v>138491929.43458441</v>
      </c>
      <c r="O37">
        <f>PeakDays*G37</f>
        <v>19433517.869295027</v>
      </c>
      <c r="P37">
        <f>OntarioGDP*H37</f>
        <v>-34145909.884444065</v>
      </c>
      <c r="Q37">
        <f t="shared" si="0"/>
        <v>267083024.9075349</v>
      </c>
    </row>
    <row r="38" spans="1:17" x14ac:dyDescent="0.25">
      <c r="A38">
        <v>43831</v>
      </c>
      <c r="B38">
        <v>270281846.19999999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J38">
        <f>WHSL_kWh</f>
        <v>102120079.78286678</v>
      </c>
      <c r="K38">
        <f>N10HDD18*C38</f>
        <v>35541842.243541218</v>
      </c>
      <c r="L38">
        <f>N10CDD18*D38</f>
        <v>0</v>
      </c>
      <c r="M38">
        <f>StatDays*E38</f>
        <v>3654775.4966950528</v>
      </c>
      <c r="N38">
        <f>MonthDays*F38</f>
        <v>138491929.43458441</v>
      </c>
      <c r="O38">
        <f>PeakDays*G38</f>
        <v>21376869.65622453</v>
      </c>
      <c r="P38">
        <f>OntarioGDP*H38</f>
        <v>-33979318.500719197</v>
      </c>
      <c r="Q38">
        <f t="shared" si="0"/>
        <v>267206178.1131928</v>
      </c>
    </row>
    <row r="39" spans="1:17" x14ac:dyDescent="0.25">
      <c r="A39">
        <v>43862</v>
      </c>
      <c r="B39">
        <v>253965396.19999999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J39">
        <f>WHSL_kWh</f>
        <v>102120079.78286678</v>
      </c>
      <c r="K39">
        <f>N10HDD18*C39</f>
        <v>36922862.522474438</v>
      </c>
      <c r="L39">
        <f>N10CDD18*D39</f>
        <v>0</v>
      </c>
      <c r="M39">
        <f>StatDays*E39</f>
        <v>3654775.4966950528</v>
      </c>
      <c r="N39">
        <f>MonthDays*F39</f>
        <v>129556966.24525638</v>
      </c>
      <c r="O39">
        <f>PeakDays*G39</f>
        <v>18461841.975830276</v>
      </c>
      <c r="P39">
        <f>OntarioGDP*H39</f>
        <v>-33813539.878359824</v>
      </c>
      <c r="Q39">
        <f t="shared" si="0"/>
        <v>256902986.14476308</v>
      </c>
    </row>
    <row r="40" spans="1:17" x14ac:dyDescent="0.25">
      <c r="A40">
        <v>43891</v>
      </c>
      <c r="B40">
        <v>250421458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J40">
        <f>WHSL_kWh</f>
        <v>102120079.78286678</v>
      </c>
      <c r="K40">
        <f>N10HDD18*C40</f>
        <v>27279634.341005646</v>
      </c>
      <c r="L40">
        <f>N10CDD18*D40</f>
        <v>0</v>
      </c>
      <c r="M40">
        <f>StatDays*E40</f>
        <v>0</v>
      </c>
      <c r="N40">
        <f>MonthDays*F40</f>
        <v>138491929.43458441</v>
      </c>
      <c r="O40">
        <f>PeakDays*G40</f>
        <v>21376869.65622453</v>
      </c>
      <c r="P40">
        <f>OntarioGDP*H40</f>
        <v>-33648570.056654125</v>
      </c>
      <c r="Q40">
        <f t="shared" si="0"/>
        <v>255619943.15802726</v>
      </c>
    </row>
    <row r="41" spans="1:17" x14ac:dyDescent="0.25">
      <c r="A41">
        <v>43922</v>
      </c>
      <c r="B41">
        <v>218203458.59999999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J41">
        <f>WHSL_kWh</f>
        <v>102120079.78286678</v>
      </c>
      <c r="K41">
        <f>N10HDD18*C41</f>
        <v>22574599.88420717</v>
      </c>
      <c r="L41">
        <f>N10CDD18*D41</f>
        <v>0</v>
      </c>
      <c r="M41">
        <f>StatDays*E41</f>
        <v>0</v>
      </c>
      <c r="N41">
        <f>MonthDays*F41</f>
        <v>134024447.83992039</v>
      </c>
      <c r="O41">
        <f>PeakDays*G41</f>
        <v>20405193.762759779</v>
      </c>
      <c r="P41">
        <f>OntarioGDP*H41</f>
        <v>-33484405.104013156</v>
      </c>
      <c r="Q41">
        <f t="shared" si="0"/>
        <v>245639916.16574097</v>
      </c>
    </row>
    <row r="42" spans="1:17" x14ac:dyDescent="0.25">
      <c r="A42">
        <v>43952</v>
      </c>
      <c r="B42">
        <v>234783952.30000001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J42">
        <f>WHSL_kWh</f>
        <v>102120079.78286678</v>
      </c>
      <c r="K42">
        <f>N10HDD18*C42</f>
        <v>12255807.670186626</v>
      </c>
      <c r="L42">
        <f>N10CDD18*D42</f>
        <v>18175493.979231592</v>
      </c>
      <c r="M42">
        <f>StatDays*E42</f>
        <v>3654775.4966950528</v>
      </c>
      <c r="N42">
        <f>MonthDays*F42</f>
        <v>138491929.43458441</v>
      </c>
      <c r="O42">
        <f>PeakDays*G42</f>
        <v>19433517.869295027</v>
      </c>
      <c r="P42">
        <f>OntarioGDP*H42</f>
        <v>-33321041.05972508</v>
      </c>
      <c r="Q42">
        <f t="shared" si="0"/>
        <v>260810563.17313442</v>
      </c>
    </row>
    <row r="43" spans="1:17" x14ac:dyDescent="0.25">
      <c r="A43">
        <v>43983</v>
      </c>
      <c r="B43">
        <v>280693732.89999998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J43">
        <f>WHSL_kWh</f>
        <v>102120079.78286678</v>
      </c>
      <c r="K43">
        <f>N10HDD18*C43</f>
        <v>1506567.5770180633</v>
      </c>
      <c r="L43">
        <f>N10CDD18*D43</f>
        <v>55147866.347241163</v>
      </c>
      <c r="M43">
        <f>StatDays*E43</f>
        <v>0</v>
      </c>
      <c r="N43">
        <f>MonthDays*F43</f>
        <v>134024447.83992039</v>
      </c>
      <c r="O43">
        <f>PeakDays*G43</f>
        <v>21376869.65622453</v>
      </c>
      <c r="P43">
        <f>OntarioGDP*H43</f>
        <v>-33158474.050446726</v>
      </c>
      <c r="Q43">
        <f t="shared" si="0"/>
        <v>281017357.15282422</v>
      </c>
    </row>
    <row r="44" spans="1:17" x14ac:dyDescent="0.25">
      <c r="A44">
        <v>44013</v>
      </c>
      <c r="B44">
        <v>347121684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J44">
        <f>WHSL_kWh</f>
        <v>102120079.78286678</v>
      </c>
      <c r="K44">
        <f>N10HDD18*C44</f>
        <v>0</v>
      </c>
      <c r="L44">
        <f>N10CDD18*D44</f>
        <v>130723745.15831955</v>
      </c>
      <c r="M44">
        <f>StatDays*E44</f>
        <v>3654775.4966950528</v>
      </c>
      <c r="N44">
        <f>MonthDays*F44</f>
        <v>138491929.43458441</v>
      </c>
      <c r="O44">
        <f>PeakDays*G44</f>
        <v>21376869.65622453</v>
      </c>
      <c r="P44">
        <f>OntarioGDP*H44</f>
        <v>-32996700.173712011</v>
      </c>
      <c r="Q44">
        <f t="shared" si="0"/>
        <v>363370699.35497826</v>
      </c>
    </row>
    <row r="45" spans="1:17" x14ac:dyDescent="0.25">
      <c r="A45">
        <v>44044</v>
      </c>
      <c r="B45">
        <v>307825491.19999999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J45">
        <f>WHSL_kWh</f>
        <v>102120079.78286678</v>
      </c>
      <c r="K45">
        <f>N10HDD18*C45</f>
        <v>263051.4817015666</v>
      </c>
      <c r="L45">
        <f>N10CDD18*D45</f>
        <v>63691901.978503875</v>
      </c>
      <c r="M45">
        <f>StatDays*E45</f>
        <v>3654775.4966950528</v>
      </c>
      <c r="N45">
        <f>MonthDays*F45</f>
        <v>138491929.43458441</v>
      </c>
      <c r="O45">
        <f>PeakDays*G45</f>
        <v>19433517.869295027</v>
      </c>
      <c r="P45">
        <f>OntarioGDP*H45</f>
        <v>-32835715.556177758</v>
      </c>
      <c r="Q45">
        <f t="shared" si="0"/>
        <v>294819540.48746896</v>
      </c>
    </row>
    <row r="46" spans="1:17" x14ac:dyDescent="0.25">
      <c r="A46">
        <v>44075</v>
      </c>
      <c r="B46">
        <v>251413926.69999999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J46">
        <f>WHSL_kWh</f>
        <v>102120079.78286678</v>
      </c>
      <c r="K46">
        <f>N10HDD18*C46</f>
        <v>5075697.9082870465</v>
      </c>
      <c r="L46">
        <f>N10CDD18*D46</f>
        <v>8544035.6312627159</v>
      </c>
      <c r="M46">
        <f>StatDays*E46</f>
        <v>3654775.4966950528</v>
      </c>
      <c r="N46">
        <f>MonthDays*F46</f>
        <v>134024447.83992039</v>
      </c>
      <c r="O46">
        <f>PeakDays*G46</f>
        <v>20405193.762759779</v>
      </c>
      <c r="P46">
        <f>OntarioGDP*H46</f>
        <v>-32675516.382746551</v>
      </c>
      <c r="Q46">
        <f t="shared" si="0"/>
        <v>241148714.03904524</v>
      </c>
    </row>
    <row r="47" spans="1:17" x14ac:dyDescent="0.25">
      <c r="A47">
        <v>44105</v>
      </c>
      <c r="B47">
        <v>240496299.80000001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J47">
        <f>WHSL_kWh</f>
        <v>102120079.78286678</v>
      </c>
      <c r="K47">
        <f>N10HDD18*C47</f>
        <v>16847251.714432154</v>
      </c>
      <c r="L47">
        <f>N10CDD18*D47</f>
        <v>0</v>
      </c>
      <c r="M47">
        <f>StatDays*E47</f>
        <v>3654775.4966950528</v>
      </c>
      <c r="N47">
        <f>MonthDays*F47</f>
        <v>138491929.43458441</v>
      </c>
      <c r="O47">
        <f>PeakDays*G47</f>
        <v>20405193.762759779</v>
      </c>
      <c r="P47">
        <f>OntarioGDP*H47</f>
        <v>-32516098.750952311</v>
      </c>
      <c r="Q47">
        <f t="shared" si="0"/>
        <v>249003131.44038588</v>
      </c>
    </row>
    <row r="48" spans="1:17" x14ac:dyDescent="0.25">
      <c r="A48">
        <v>44136</v>
      </c>
      <c r="B48">
        <v>241980400.40000001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J48">
        <f>WHSL_kWh</f>
        <v>102120079.78286678</v>
      </c>
      <c r="K48">
        <f>N10HDD18*C48</f>
        <v>20954441.894636158</v>
      </c>
      <c r="L48">
        <f>N10CDD18*D48</f>
        <v>0</v>
      </c>
      <c r="M48">
        <f>StatDays*E48</f>
        <v>0</v>
      </c>
      <c r="N48">
        <f>MonthDays*F48</f>
        <v>134024447.83992039</v>
      </c>
      <c r="O48">
        <f>PeakDays*G48</f>
        <v>20405193.762759779</v>
      </c>
      <c r="P48">
        <f>OntarioGDP*H48</f>
        <v>-32357458.903943386</v>
      </c>
      <c r="Q48">
        <f t="shared" si="0"/>
        <v>245146704.37623975</v>
      </c>
    </row>
    <row r="49" spans="1:17" x14ac:dyDescent="0.25">
      <c r="A49">
        <v>44166</v>
      </c>
      <c r="B49">
        <v>266365374.19999999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J49">
        <f>WHSL_kWh</f>
        <v>102120079.78286678</v>
      </c>
      <c r="K49">
        <f>N10HDD18*C49</f>
        <v>34621162.057585731</v>
      </c>
      <c r="L49">
        <f>N10CDD18*D49</f>
        <v>0</v>
      </c>
      <c r="M49">
        <f>StatDays*E49</f>
        <v>7309550.9933901057</v>
      </c>
      <c r="N49">
        <f>MonthDays*F49</f>
        <v>138491929.43458441</v>
      </c>
      <c r="O49">
        <f>PeakDays*G49</f>
        <v>20405193.762759779</v>
      </c>
      <c r="P49">
        <f>OntarioGDP*H49</f>
        <v>-32199593.026622348</v>
      </c>
      <c r="Q49">
        <f t="shared" si="0"/>
        <v>270748323.00456446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B19C-0414-47A0-8BA7-6E5A4ED893A8}">
  <dimension ref="A1:E50"/>
  <sheetViews>
    <sheetView workbookViewId="0"/>
  </sheetViews>
  <sheetFormatPr defaultRowHeight="15" x14ac:dyDescent="0.25"/>
  <cols>
    <col min="1" max="1" width="9.7109375" bestFit="1" customWidth="1"/>
    <col min="2" max="2" width="9.7109375" customWidth="1"/>
    <col min="3" max="4" width="13.5703125" bestFit="1" customWidth="1"/>
  </cols>
  <sheetData>
    <row r="1" spans="1:5" x14ac:dyDescent="0.25">
      <c r="A1" t="s">
        <v>8</v>
      </c>
      <c r="B1" t="s">
        <v>0</v>
      </c>
      <c r="C1" t="s">
        <v>3</v>
      </c>
      <c r="D1" t="s">
        <v>30</v>
      </c>
      <c r="E1" t="s">
        <v>31</v>
      </c>
    </row>
    <row r="2" spans="1:5" x14ac:dyDescent="0.25">
      <c r="A2">
        <v>42736</v>
      </c>
      <c r="B2" s="2">
        <f t="shared" ref="B2:B49" si="0">YEAR(A2)</f>
        <v>2017</v>
      </c>
      <c r="C2">
        <v>277000989.10000002</v>
      </c>
      <c r="D2">
        <v>270020143.64945126</v>
      </c>
      <c r="E2" s="9">
        <f t="shared" ref="E2:E49" si="1">ABS(D2-C2)/C2</f>
        <v>2.52015181361992E-2</v>
      </c>
    </row>
    <row r="3" spans="1:5" x14ac:dyDescent="0.25">
      <c r="A3">
        <v>42767</v>
      </c>
      <c r="B3" s="2">
        <f t="shared" si="0"/>
        <v>2017</v>
      </c>
      <c r="C3">
        <v>242928835.30000001</v>
      </c>
      <c r="D3">
        <v>247468472.41578594</v>
      </c>
      <c r="E3" s="9">
        <f t="shared" si="1"/>
        <v>1.8687106905937265E-2</v>
      </c>
    </row>
    <row r="4" spans="1:5" x14ac:dyDescent="0.25">
      <c r="A4">
        <v>42795</v>
      </c>
      <c r="B4" s="2">
        <f t="shared" si="0"/>
        <v>2017</v>
      </c>
      <c r="C4">
        <v>268282989.5</v>
      </c>
      <c r="D4">
        <v>264508535.86366689</v>
      </c>
      <c r="E4" s="9">
        <f t="shared" si="1"/>
        <v>1.4068926410010457E-2</v>
      </c>
    </row>
    <row r="5" spans="1:5" x14ac:dyDescent="0.25">
      <c r="A5">
        <v>42826</v>
      </c>
      <c r="B5" s="2">
        <f t="shared" si="0"/>
        <v>2017</v>
      </c>
      <c r="C5">
        <v>234677447.19999999</v>
      </c>
      <c r="D5">
        <v>237583114.63557535</v>
      </c>
      <c r="E5" s="9">
        <f t="shared" si="1"/>
        <v>1.2381536744342794E-2</v>
      </c>
    </row>
    <row r="6" spans="1:5" x14ac:dyDescent="0.25">
      <c r="A6">
        <v>42856</v>
      </c>
      <c r="B6" s="2">
        <f t="shared" si="0"/>
        <v>2017</v>
      </c>
      <c r="C6">
        <v>244160124.5</v>
      </c>
      <c r="D6">
        <v>251519494.97304314</v>
      </c>
      <c r="E6" s="9">
        <f t="shared" si="1"/>
        <v>3.0141574051512018E-2</v>
      </c>
    </row>
    <row r="7" spans="1:5" x14ac:dyDescent="0.25">
      <c r="A7">
        <v>42887</v>
      </c>
      <c r="B7" s="2">
        <f t="shared" si="0"/>
        <v>2017</v>
      </c>
      <c r="C7">
        <v>275426179.89999998</v>
      </c>
      <c r="D7">
        <v>278939347.44687796</v>
      </c>
      <c r="E7" s="9">
        <f t="shared" si="1"/>
        <v>1.2755387117352168E-2</v>
      </c>
    </row>
    <row r="8" spans="1:5" x14ac:dyDescent="0.25">
      <c r="A8">
        <v>42917</v>
      </c>
      <c r="B8" s="2">
        <f t="shared" si="0"/>
        <v>2017</v>
      </c>
      <c r="C8">
        <v>302256564.30000001</v>
      </c>
      <c r="D8">
        <v>304389343.76142019</v>
      </c>
      <c r="E8" s="9">
        <f t="shared" si="1"/>
        <v>7.0561890570003359E-3</v>
      </c>
    </row>
    <row r="9" spans="1:5" x14ac:dyDescent="0.25">
      <c r="A9">
        <v>42948</v>
      </c>
      <c r="B9" s="2">
        <f t="shared" si="0"/>
        <v>2017</v>
      </c>
      <c r="C9">
        <v>284023807.19999999</v>
      </c>
      <c r="D9">
        <v>273624182.12244099</v>
      </c>
      <c r="E9" s="9">
        <f t="shared" si="1"/>
        <v>3.6615328764450825E-2</v>
      </c>
    </row>
    <row r="10" spans="1:5" x14ac:dyDescent="0.25">
      <c r="A10">
        <v>42979</v>
      </c>
      <c r="B10" s="2">
        <f t="shared" si="0"/>
        <v>2017</v>
      </c>
      <c r="C10">
        <v>268671076.80000001</v>
      </c>
      <c r="D10">
        <v>274501192.57907701</v>
      </c>
      <c r="E10" s="9">
        <f t="shared" si="1"/>
        <v>2.1699826600304128E-2</v>
      </c>
    </row>
    <row r="11" spans="1:5" x14ac:dyDescent="0.25">
      <c r="A11">
        <v>43009</v>
      </c>
      <c r="B11" s="2">
        <f t="shared" si="0"/>
        <v>2017</v>
      </c>
      <c r="C11">
        <v>249859153.69999999</v>
      </c>
      <c r="D11">
        <v>246906085.23290163</v>
      </c>
      <c r="E11" s="9">
        <f t="shared" si="1"/>
        <v>1.1818932480032471E-2</v>
      </c>
    </row>
    <row r="12" spans="1:5" x14ac:dyDescent="0.25">
      <c r="A12">
        <v>43040</v>
      </c>
      <c r="B12" s="2">
        <f t="shared" si="0"/>
        <v>2017</v>
      </c>
      <c r="C12">
        <v>253035874.40000001</v>
      </c>
      <c r="D12">
        <v>252249523.45670485</v>
      </c>
      <c r="E12" s="9">
        <f t="shared" si="1"/>
        <v>3.1076658405048314E-3</v>
      </c>
    </row>
    <row r="13" spans="1:5" x14ac:dyDescent="0.25">
      <c r="A13">
        <v>43070</v>
      </c>
      <c r="B13" s="2">
        <f t="shared" si="0"/>
        <v>2017</v>
      </c>
      <c r="C13">
        <v>278099027.30000001</v>
      </c>
      <c r="D13">
        <v>276783429.71373326</v>
      </c>
      <c r="E13" s="9">
        <f t="shared" si="1"/>
        <v>4.7306802869452394E-3</v>
      </c>
    </row>
    <row r="14" spans="1:5" x14ac:dyDescent="0.25">
      <c r="A14">
        <v>43101</v>
      </c>
      <c r="B14" s="2">
        <f t="shared" si="0"/>
        <v>2018</v>
      </c>
      <c r="C14">
        <v>289798490.89999998</v>
      </c>
      <c r="D14">
        <v>278318966.01174992</v>
      </c>
      <c r="E14" s="9">
        <f t="shared" si="1"/>
        <v>3.9612093398413394E-2</v>
      </c>
    </row>
    <row r="15" spans="1:5" x14ac:dyDescent="0.25">
      <c r="A15">
        <v>43132</v>
      </c>
      <c r="B15" s="2">
        <f t="shared" si="0"/>
        <v>2018</v>
      </c>
      <c r="C15">
        <v>251614557</v>
      </c>
      <c r="D15">
        <v>251124034.28529486</v>
      </c>
      <c r="E15" s="9">
        <f t="shared" si="1"/>
        <v>1.9495005398480955E-3</v>
      </c>
    </row>
    <row r="16" spans="1:5" x14ac:dyDescent="0.25">
      <c r="A16">
        <v>43160</v>
      </c>
      <c r="B16" s="2">
        <f t="shared" si="0"/>
        <v>2018</v>
      </c>
      <c r="C16">
        <v>268375998.5</v>
      </c>
      <c r="D16">
        <v>264040962.72207835</v>
      </c>
      <c r="E16" s="9">
        <f t="shared" si="1"/>
        <v>1.6152844524662837E-2</v>
      </c>
    </row>
    <row r="17" spans="1:5" x14ac:dyDescent="0.25">
      <c r="A17">
        <v>43191</v>
      </c>
      <c r="B17" s="2">
        <f t="shared" si="0"/>
        <v>2018</v>
      </c>
      <c r="C17">
        <v>248656909</v>
      </c>
      <c r="D17">
        <v>249179578.03561306</v>
      </c>
      <c r="E17" s="9">
        <f t="shared" si="1"/>
        <v>2.1019686833357201E-3</v>
      </c>
    </row>
    <row r="18" spans="1:5" x14ac:dyDescent="0.25">
      <c r="A18">
        <v>43221</v>
      </c>
      <c r="B18" s="2">
        <f t="shared" si="0"/>
        <v>2018</v>
      </c>
      <c r="C18">
        <v>263110475.40000001</v>
      </c>
      <c r="D18">
        <v>266906462.48636103</v>
      </c>
      <c r="E18" s="9">
        <f t="shared" si="1"/>
        <v>1.4427350642691366E-2</v>
      </c>
    </row>
    <row r="19" spans="1:5" x14ac:dyDescent="0.25">
      <c r="A19">
        <v>43252</v>
      </c>
      <c r="B19" s="2">
        <f t="shared" si="0"/>
        <v>2018</v>
      </c>
      <c r="C19">
        <v>281217537.19999999</v>
      </c>
      <c r="D19">
        <v>266488474.49098721</v>
      </c>
      <c r="E19" s="9">
        <f t="shared" si="1"/>
        <v>5.2376046158663168E-2</v>
      </c>
    </row>
    <row r="20" spans="1:5" x14ac:dyDescent="0.25">
      <c r="A20">
        <v>43282</v>
      </c>
      <c r="B20" s="2">
        <f t="shared" si="0"/>
        <v>2018</v>
      </c>
      <c r="C20">
        <v>323148008.69999999</v>
      </c>
      <c r="D20">
        <v>314703829.8960318</v>
      </c>
      <c r="E20" s="9">
        <f t="shared" si="1"/>
        <v>2.613099439460724E-2</v>
      </c>
    </row>
    <row r="21" spans="1:5" x14ac:dyDescent="0.25">
      <c r="A21">
        <v>43313</v>
      </c>
      <c r="B21" s="2">
        <f t="shared" si="0"/>
        <v>2018</v>
      </c>
      <c r="C21">
        <v>325222346.5</v>
      </c>
      <c r="D21">
        <v>325392898.1555075</v>
      </c>
      <c r="E21" s="9">
        <f t="shared" si="1"/>
        <v>5.2441554937094378E-4</v>
      </c>
    </row>
    <row r="22" spans="1:5" x14ac:dyDescent="0.25">
      <c r="A22">
        <v>43344</v>
      </c>
      <c r="B22" s="2">
        <f t="shared" si="0"/>
        <v>2018</v>
      </c>
      <c r="C22">
        <v>281705838.60000002</v>
      </c>
      <c r="D22">
        <v>278150390.47047043</v>
      </c>
      <c r="E22" s="9">
        <f t="shared" si="1"/>
        <v>1.2621137521320777E-2</v>
      </c>
    </row>
    <row r="23" spans="1:5" x14ac:dyDescent="0.25">
      <c r="A23">
        <v>43374</v>
      </c>
      <c r="B23" s="2">
        <f t="shared" si="0"/>
        <v>2018</v>
      </c>
      <c r="C23">
        <v>252830302.90000001</v>
      </c>
      <c r="D23">
        <v>257275812.1272209</v>
      </c>
      <c r="E23" s="9">
        <f t="shared" si="1"/>
        <v>1.7582976313480866E-2</v>
      </c>
    </row>
    <row r="24" spans="1:5" x14ac:dyDescent="0.25">
      <c r="A24">
        <v>43405</v>
      </c>
      <c r="B24" s="2">
        <f t="shared" si="0"/>
        <v>2018</v>
      </c>
      <c r="C24">
        <v>259398467.19999999</v>
      </c>
      <c r="D24">
        <v>255090652.65518731</v>
      </c>
      <c r="E24" s="9">
        <f t="shared" si="1"/>
        <v>1.6606939089934141E-2</v>
      </c>
    </row>
    <row r="25" spans="1:5" x14ac:dyDescent="0.25">
      <c r="A25">
        <v>43435</v>
      </c>
      <c r="B25" s="2">
        <f t="shared" si="0"/>
        <v>2018</v>
      </c>
      <c r="C25">
        <v>265712562.69999999</v>
      </c>
      <c r="D25">
        <v>266650527.27086028</v>
      </c>
      <c r="E25" s="9">
        <f t="shared" si="1"/>
        <v>3.5299970815429438E-3</v>
      </c>
    </row>
    <row r="26" spans="1:5" x14ac:dyDescent="0.25">
      <c r="A26">
        <v>43466</v>
      </c>
      <c r="B26" s="2">
        <f t="shared" si="0"/>
        <v>2019</v>
      </c>
      <c r="C26">
        <v>287103504.5</v>
      </c>
      <c r="D26">
        <v>278049950.43564099</v>
      </c>
      <c r="E26" s="9">
        <f t="shared" si="1"/>
        <v>3.1534111992558449E-2</v>
      </c>
    </row>
    <row r="27" spans="1:5" x14ac:dyDescent="0.25">
      <c r="A27">
        <v>43497</v>
      </c>
      <c r="B27" s="2">
        <f t="shared" si="0"/>
        <v>2019</v>
      </c>
      <c r="C27">
        <v>255789708.59999999</v>
      </c>
      <c r="D27">
        <v>253245924.80923033</v>
      </c>
      <c r="E27" s="9">
        <f t="shared" si="1"/>
        <v>9.9448246166447471E-3</v>
      </c>
    </row>
    <row r="28" spans="1:5" x14ac:dyDescent="0.25">
      <c r="A28">
        <v>43525</v>
      </c>
      <c r="B28" s="2">
        <f t="shared" si="0"/>
        <v>2019</v>
      </c>
      <c r="C28">
        <v>268817713.80000001</v>
      </c>
      <c r="D28">
        <v>263666276.36459395</v>
      </c>
      <c r="E28" s="9">
        <f t="shared" si="1"/>
        <v>1.9163310938797438E-2</v>
      </c>
    </row>
    <row r="29" spans="1:5" x14ac:dyDescent="0.25">
      <c r="A29">
        <v>43556</v>
      </c>
      <c r="B29" s="2">
        <f t="shared" si="0"/>
        <v>2019</v>
      </c>
      <c r="C29">
        <v>238123760.19999999</v>
      </c>
      <c r="D29">
        <v>243747162.08929786</v>
      </c>
      <c r="E29" s="9">
        <f t="shared" si="1"/>
        <v>2.3615458972152888E-2</v>
      </c>
    </row>
    <row r="30" spans="1:5" x14ac:dyDescent="0.25">
      <c r="A30">
        <v>43586</v>
      </c>
      <c r="B30" s="2">
        <f t="shared" si="0"/>
        <v>2019</v>
      </c>
      <c r="C30">
        <v>240428351.30000001</v>
      </c>
      <c r="D30">
        <v>244430803.22786447</v>
      </c>
      <c r="E30" s="9">
        <f t="shared" si="1"/>
        <v>1.6647171210146972E-2</v>
      </c>
    </row>
    <row r="31" spans="1:5" x14ac:dyDescent="0.25">
      <c r="A31">
        <v>43617</v>
      </c>
      <c r="B31" s="2">
        <f t="shared" si="0"/>
        <v>2019</v>
      </c>
      <c r="C31">
        <v>261805911.09999999</v>
      </c>
      <c r="D31">
        <v>253045885.71451724</v>
      </c>
      <c r="E31" s="9">
        <f t="shared" si="1"/>
        <v>3.3459998472443804E-2</v>
      </c>
    </row>
    <row r="32" spans="1:5" x14ac:dyDescent="0.25">
      <c r="A32">
        <v>43647</v>
      </c>
      <c r="B32" s="2">
        <f t="shared" si="0"/>
        <v>2019</v>
      </c>
      <c r="C32">
        <v>332403791.10000002</v>
      </c>
      <c r="D32">
        <v>337810098.42349195</v>
      </c>
      <c r="E32" s="9">
        <f t="shared" si="1"/>
        <v>1.6264276967483511E-2</v>
      </c>
    </row>
    <row r="33" spans="1:5" x14ac:dyDescent="0.25">
      <c r="A33">
        <v>43678</v>
      </c>
      <c r="B33" s="2">
        <f t="shared" si="0"/>
        <v>2019</v>
      </c>
      <c r="C33">
        <v>300975559.89999998</v>
      </c>
      <c r="D33">
        <v>290261084.98575234</v>
      </c>
      <c r="E33" s="9">
        <f t="shared" si="1"/>
        <v>3.5599152694682411E-2</v>
      </c>
    </row>
    <row r="34" spans="1:5" x14ac:dyDescent="0.25">
      <c r="A34">
        <v>43709</v>
      </c>
      <c r="B34" s="2">
        <f t="shared" si="0"/>
        <v>2019</v>
      </c>
      <c r="C34">
        <v>262855031.90000001</v>
      </c>
      <c r="D34">
        <v>246000634.40262249</v>
      </c>
      <c r="E34" s="9">
        <f t="shared" si="1"/>
        <v>6.4120505419084248E-2</v>
      </c>
    </row>
    <row r="35" spans="1:5" x14ac:dyDescent="0.25">
      <c r="A35">
        <v>43739</v>
      </c>
      <c r="B35" s="2">
        <f t="shared" si="0"/>
        <v>2019</v>
      </c>
      <c r="C35">
        <v>244083278</v>
      </c>
      <c r="D35">
        <v>249714117.20228985</v>
      </c>
      <c r="E35" s="9">
        <f t="shared" si="1"/>
        <v>2.3069336205366144E-2</v>
      </c>
    </row>
    <row r="36" spans="1:5" x14ac:dyDescent="0.25">
      <c r="A36">
        <v>43770</v>
      </c>
      <c r="B36" s="2">
        <f t="shared" si="0"/>
        <v>2019</v>
      </c>
      <c r="C36">
        <v>253920207</v>
      </c>
      <c r="D36">
        <v>253465939.66876203</v>
      </c>
      <c r="E36" s="9">
        <f t="shared" si="1"/>
        <v>1.7890160716432142E-3</v>
      </c>
    </row>
    <row r="37" spans="1:5" x14ac:dyDescent="0.25">
      <c r="A37">
        <v>43800</v>
      </c>
      <c r="B37" s="2">
        <f t="shared" si="0"/>
        <v>2019</v>
      </c>
      <c r="C37">
        <v>264697011.59999999</v>
      </c>
      <c r="D37">
        <v>267083024.9075349</v>
      </c>
      <c r="E37" s="9">
        <f t="shared" si="1"/>
        <v>9.0141301298125552E-3</v>
      </c>
    </row>
    <row r="38" spans="1:5" x14ac:dyDescent="0.25">
      <c r="A38">
        <v>43831</v>
      </c>
      <c r="B38" s="2">
        <f t="shared" si="0"/>
        <v>2020</v>
      </c>
      <c r="C38">
        <v>270281846.19999999</v>
      </c>
      <c r="D38">
        <v>267206178.1131928</v>
      </c>
      <c r="E38" s="9">
        <f t="shared" si="1"/>
        <v>1.1379484527167595E-2</v>
      </c>
    </row>
    <row r="39" spans="1:5" x14ac:dyDescent="0.25">
      <c r="A39">
        <v>43862</v>
      </c>
      <c r="B39" s="2">
        <f t="shared" si="0"/>
        <v>2020</v>
      </c>
      <c r="C39">
        <v>253965396.19999999</v>
      </c>
      <c r="D39">
        <v>256902986.14476308</v>
      </c>
      <c r="E39" s="9">
        <f t="shared" si="1"/>
        <v>1.1566890563506991E-2</v>
      </c>
    </row>
    <row r="40" spans="1:5" x14ac:dyDescent="0.25">
      <c r="A40">
        <v>43891</v>
      </c>
      <c r="B40" s="2">
        <f t="shared" si="0"/>
        <v>2020</v>
      </c>
      <c r="C40">
        <v>250421458</v>
      </c>
      <c r="D40">
        <v>255619943.15802726</v>
      </c>
      <c r="E40" s="9">
        <f t="shared" si="1"/>
        <v>2.0758944539118775E-2</v>
      </c>
    </row>
    <row r="41" spans="1:5" x14ac:dyDescent="0.25">
      <c r="A41">
        <v>43922</v>
      </c>
      <c r="B41" s="2">
        <f t="shared" si="0"/>
        <v>2020</v>
      </c>
      <c r="C41">
        <v>218203458.59999999</v>
      </c>
      <c r="D41">
        <v>245639916.16574097</v>
      </c>
      <c r="E41" s="9">
        <f t="shared" si="1"/>
        <v>0.12573795915873248</v>
      </c>
    </row>
    <row r="42" spans="1:5" x14ac:dyDescent="0.25">
      <c r="A42">
        <v>43952</v>
      </c>
      <c r="B42" s="2">
        <f t="shared" si="0"/>
        <v>2020</v>
      </c>
      <c r="C42">
        <v>234783952.30000001</v>
      </c>
      <c r="D42">
        <v>260810563.17313442</v>
      </c>
      <c r="E42" s="9">
        <f t="shared" si="1"/>
        <v>0.11085344896093396</v>
      </c>
    </row>
    <row r="43" spans="1:5" x14ac:dyDescent="0.25">
      <c r="A43">
        <v>43983</v>
      </c>
      <c r="B43" s="2">
        <f t="shared" si="0"/>
        <v>2020</v>
      </c>
      <c r="C43">
        <v>280693732.89999998</v>
      </c>
      <c r="D43">
        <v>281017357.15282422</v>
      </c>
      <c r="E43" s="9">
        <f t="shared" si="1"/>
        <v>1.1529443478509773E-3</v>
      </c>
    </row>
    <row r="44" spans="1:5" x14ac:dyDescent="0.25">
      <c r="A44">
        <v>44013</v>
      </c>
      <c r="B44" s="2">
        <f t="shared" si="0"/>
        <v>2020</v>
      </c>
      <c r="C44">
        <v>347121684</v>
      </c>
      <c r="D44">
        <v>363370699.35497826</v>
      </c>
      <c r="E44" s="9">
        <f t="shared" si="1"/>
        <v>4.6810718269557204E-2</v>
      </c>
    </row>
    <row r="45" spans="1:5" x14ac:dyDescent="0.25">
      <c r="A45">
        <v>44044</v>
      </c>
      <c r="B45" s="2">
        <f t="shared" si="0"/>
        <v>2020</v>
      </c>
      <c r="C45">
        <v>307825491.19999999</v>
      </c>
      <c r="D45">
        <v>294819540.48746896</v>
      </c>
      <c r="E45" s="9">
        <f t="shared" si="1"/>
        <v>4.2251051600144515E-2</v>
      </c>
    </row>
    <row r="46" spans="1:5" x14ac:dyDescent="0.25">
      <c r="A46">
        <v>44075</v>
      </c>
      <c r="B46" s="2">
        <f t="shared" si="0"/>
        <v>2020</v>
      </c>
      <c r="C46">
        <v>251413926.69999999</v>
      </c>
      <c r="D46">
        <v>241148714.03904524</v>
      </c>
      <c r="E46" s="9">
        <f t="shared" si="1"/>
        <v>4.0829928539335543E-2</v>
      </c>
    </row>
    <row r="47" spans="1:5" x14ac:dyDescent="0.25">
      <c r="A47">
        <v>44105</v>
      </c>
      <c r="B47" s="2">
        <f t="shared" si="0"/>
        <v>2020</v>
      </c>
      <c r="C47">
        <v>240496299.80000001</v>
      </c>
      <c r="D47">
        <v>249003131.44038588</v>
      </c>
      <c r="E47" s="9">
        <f t="shared" si="1"/>
        <v>3.5371985545974149E-2</v>
      </c>
    </row>
    <row r="48" spans="1:5" x14ac:dyDescent="0.25">
      <c r="A48">
        <v>44136</v>
      </c>
      <c r="B48" s="2">
        <f t="shared" si="0"/>
        <v>2020</v>
      </c>
      <c r="C48">
        <v>241980400.40000001</v>
      </c>
      <c r="D48">
        <v>245146704.37623975</v>
      </c>
      <c r="E48" s="9">
        <f t="shared" si="1"/>
        <v>1.3084960480294092E-2</v>
      </c>
    </row>
    <row r="49" spans="1:5" x14ac:dyDescent="0.25">
      <c r="A49">
        <v>44166</v>
      </c>
      <c r="B49" s="2">
        <f t="shared" si="0"/>
        <v>2020</v>
      </c>
      <c r="C49">
        <v>266365374.19999999</v>
      </c>
      <c r="D49">
        <v>270748323.00456446</v>
      </c>
      <c r="E49" s="9">
        <f t="shared" si="1"/>
        <v>1.6454649249093265E-2</v>
      </c>
    </row>
    <row r="50" spans="1:5" x14ac:dyDescent="0.25">
      <c r="E50" s="12">
        <f>AVERAGE(E2:E49)</f>
        <v>2.421573324510394E-2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4B4D-A19C-448E-B3CD-EA7D22A10A21}">
  <dimension ref="A2:D9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3.28515625" bestFit="1" customWidth="1"/>
    <col min="3" max="3" width="15.7109375" bestFit="1" customWidth="1"/>
    <col min="4" max="4" width="26.7109375" bestFit="1" customWidth="1"/>
  </cols>
  <sheetData>
    <row r="2" spans="1:4" x14ac:dyDescent="0.25">
      <c r="A2" s="14" t="s">
        <v>41</v>
      </c>
    </row>
    <row r="3" spans="1:4" x14ac:dyDescent="0.25">
      <c r="B3" t="s">
        <v>40</v>
      </c>
      <c r="C3" t="s">
        <v>33</v>
      </c>
      <c r="D3" t="s">
        <v>34</v>
      </c>
    </row>
    <row r="4" spans="1:4" x14ac:dyDescent="0.25">
      <c r="A4" s="10">
        <v>2017</v>
      </c>
      <c r="B4" s="11">
        <v>3178422069.2000003</v>
      </c>
      <c r="C4" s="11">
        <v>3178492865.8506789</v>
      </c>
      <c r="D4" s="12">
        <v>2.2274150234696161E-5</v>
      </c>
    </row>
    <row r="5" spans="1:4" x14ac:dyDescent="0.25">
      <c r="A5" s="10">
        <v>2018</v>
      </c>
      <c r="B5" s="11">
        <v>3310791494.5999994</v>
      </c>
      <c r="C5" s="11">
        <v>3273322588.6073627</v>
      </c>
      <c r="D5" s="12">
        <v>1.1317204980666887E-2</v>
      </c>
    </row>
    <row r="6" spans="1:4" x14ac:dyDescent="0.25">
      <c r="A6" s="10">
        <v>2019</v>
      </c>
      <c r="B6" s="11">
        <v>3211003829</v>
      </c>
      <c r="C6" s="11">
        <v>3180520902.2315993</v>
      </c>
      <c r="D6" s="12">
        <v>9.4932701397288394E-3</v>
      </c>
    </row>
    <row r="7" spans="1:4" x14ac:dyDescent="0.25">
      <c r="A7" s="10">
        <v>2020</v>
      </c>
      <c r="B7" s="11">
        <v>3163553020.4999995</v>
      </c>
      <c r="C7" s="11">
        <v>3231434056.6103649</v>
      </c>
      <c r="D7" s="12">
        <v>2.1457214616127027E-2</v>
      </c>
    </row>
    <row r="8" spans="1:4" x14ac:dyDescent="0.25">
      <c r="C8" s="15" t="s">
        <v>35</v>
      </c>
      <c r="D8" s="13">
        <f>AVERAGE(D4:D7)</f>
        <v>1.0572490971689361E-2</v>
      </c>
    </row>
    <row r="9" spans="1:4" x14ac:dyDescent="0.25">
      <c r="C9" s="15" t="s">
        <v>36</v>
      </c>
      <c r="D9" s="13">
        <v>2.421573324510394E-2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2A1BE-CE07-4C7B-A20A-9C8BB9A90C88}">
  <dimension ref="A3:C7"/>
  <sheetViews>
    <sheetView workbookViewId="0">
      <selection activeCell="B31" sqref="B31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22.140625" bestFit="1" customWidth="1"/>
  </cols>
  <sheetData>
    <row r="3" spans="1:3" x14ac:dyDescent="0.25">
      <c r="B3" t="s">
        <v>42</v>
      </c>
      <c r="C3" t="s">
        <v>32</v>
      </c>
    </row>
    <row r="4" spans="1:3" x14ac:dyDescent="0.25">
      <c r="A4" s="10">
        <v>2017</v>
      </c>
      <c r="B4" s="11">
        <v>3178422069.2000003</v>
      </c>
      <c r="C4" s="11">
        <v>3178492865.8506789</v>
      </c>
    </row>
    <row r="5" spans="1:3" x14ac:dyDescent="0.25">
      <c r="A5" s="10">
        <v>2018</v>
      </c>
      <c r="B5" s="11">
        <v>3310791494.5999994</v>
      </c>
      <c r="C5" s="11">
        <v>3273322588.6073627</v>
      </c>
    </row>
    <row r="6" spans="1:3" x14ac:dyDescent="0.25">
      <c r="A6" s="10">
        <v>2019</v>
      </c>
      <c r="B6" s="11">
        <v>3211003829</v>
      </c>
      <c r="C6" s="11">
        <v>3180520902.2315993</v>
      </c>
    </row>
    <row r="7" spans="1:3" x14ac:dyDescent="0.25">
      <c r="A7" s="10">
        <v>2020</v>
      </c>
      <c r="B7" s="11">
        <v>3163553020.4999995</v>
      </c>
      <c r="C7" s="11">
        <v>3231434056.6103649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C69C8-4B2F-493A-A3C5-D80A1DB5CE11}">
  <dimension ref="A1:Q73"/>
  <sheetViews>
    <sheetView workbookViewId="0">
      <selection activeCell="K1" sqref="K1:P1"/>
    </sheetView>
  </sheetViews>
  <sheetFormatPr defaultRowHeight="15" x14ac:dyDescent="0.25"/>
  <cols>
    <col min="1" max="1" width="9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3.5703125" bestFit="1" customWidth="1"/>
  </cols>
  <sheetData>
    <row r="1" spans="1:17" x14ac:dyDescent="0.25">
      <c r="A1" t="s">
        <v>8</v>
      </c>
      <c r="B1" t="s">
        <v>3</v>
      </c>
      <c r="C1" t="s">
        <v>4</v>
      </c>
      <c r="D1" t="s">
        <v>5</v>
      </c>
      <c r="E1" t="s">
        <v>6</v>
      </c>
      <c r="F1" t="s">
        <v>1</v>
      </c>
      <c r="G1" t="s">
        <v>2</v>
      </c>
      <c r="H1" t="s">
        <v>7</v>
      </c>
      <c r="J1" t="s">
        <v>3</v>
      </c>
      <c r="K1" t="s">
        <v>4</v>
      </c>
      <c r="L1" t="s">
        <v>5</v>
      </c>
      <c r="M1" t="s">
        <v>6</v>
      </c>
      <c r="N1" t="s">
        <v>1</v>
      </c>
      <c r="O1" t="s">
        <v>2</v>
      </c>
      <c r="P1" t="s">
        <v>7</v>
      </c>
      <c r="Q1" t="s">
        <v>37</v>
      </c>
    </row>
    <row r="2" spans="1:17" x14ac:dyDescent="0.25">
      <c r="A2">
        <v>42736</v>
      </c>
      <c r="B2">
        <v>277000989.10000002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J2">
        <f>WHSL_kWh</f>
        <v>102120079.78286678</v>
      </c>
      <c r="K2">
        <f>N10HDD18*C2</f>
        <v>37084280.47715494</v>
      </c>
      <c r="L2">
        <f>N10CDD18*D2</f>
        <v>0</v>
      </c>
      <c r="M2">
        <f>StatDays*E2</f>
        <v>3654775.4966950528</v>
      </c>
      <c r="N2">
        <f>MonthDays*F2</f>
        <v>138491929.43458441</v>
      </c>
      <c r="O2">
        <f>PeakDays*G2</f>
        <v>20405193.762759779</v>
      </c>
      <c r="P2">
        <f>OntarioGDP*H2</f>
        <v>-31736115.304609731</v>
      </c>
      <c r="Q2">
        <f t="shared" ref="Q2:Q33" si="0">SUM(J2:P2)</f>
        <v>270020143.64945126</v>
      </c>
    </row>
    <row r="3" spans="1:17" x14ac:dyDescent="0.25">
      <c r="A3">
        <v>42767</v>
      </c>
      <c r="B3">
        <v>242928835.30000001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J3">
        <f>WHSL_kWh</f>
        <v>102120079.78286678</v>
      </c>
      <c r="K3">
        <f>N10HDD18*C3</f>
        <v>29951998.257382926</v>
      </c>
      <c r="L3">
        <f>N10CDD18*D3</f>
        <v>0</v>
      </c>
      <c r="M3">
        <f>StatDays*E3</f>
        <v>3654775.4966950528</v>
      </c>
      <c r="N3">
        <f>MonthDays*F3</f>
        <v>125089484.65059236</v>
      </c>
      <c r="O3">
        <f>PeakDays*G3</f>
        <v>18461841.975830276</v>
      </c>
      <c r="P3">
        <f>OntarioGDP*H3</f>
        <v>-31809707.747581445</v>
      </c>
      <c r="Q3">
        <f t="shared" si="0"/>
        <v>247468472.41578594</v>
      </c>
    </row>
    <row r="4" spans="1:17" x14ac:dyDescent="0.25">
      <c r="A4">
        <v>42795</v>
      </c>
      <c r="B4">
        <v>268282989.5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J4">
        <f>WHSL_kWh</f>
        <v>102120079.78286678</v>
      </c>
      <c r="K4">
        <f>N10HDD18*C4</f>
        <v>33431451.94716274</v>
      </c>
      <c r="L4">
        <f>N10CDD18*D4</f>
        <v>0</v>
      </c>
      <c r="M4">
        <f>StatDays*E4</f>
        <v>0</v>
      </c>
      <c r="N4">
        <f>MonthDays*F4</f>
        <v>138491929.43458441</v>
      </c>
      <c r="O4">
        <f>PeakDays*G4</f>
        <v>22348545.549689282</v>
      </c>
      <c r="P4">
        <f>OntarioGDP*H4</f>
        <v>-31883470.850636359</v>
      </c>
      <c r="Q4">
        <f t="shared" si="0"/>
        <v>264508535.86366689</v>
      </c>
    </row>
    <row r="5" spans="1:17" x14ac:dyDescent="0.25">
      <c r="A5">
        <v>42826</v>
      </c>
      <c r="B5">
        <v>234677447.19999999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J5">
        <f>WHSL_kWh</f>
        <v>102120079.78286678</v>
      </c>
      <c r="K5">
        <f>N10HDD18*C5</f>
        <v>14934150.029329849</v>
      </c>
      <c r="L5">
        <f>N10CDD18*D5</f>
        <v>0</v>
      </c>
      <c r="M5">
        <f>StatDays*E5</f>
        <v>0</v>
      </c>
      <c r="N5">
        <f>MonthDays*F5</f>
        <v>134024447.83992039</v>
      </c>
      <c r="O5">
        <f>PeakDays*G5</f>
        <v>18461841.975830276</v>
      </c>
      <c r="P5">
        <f>OntarioGDP*H5</f>
        <v>-31957404.99237192</v>
      </c>
      <c r="Q5">
        <f t="shared" si="0"/>
        <v>237583114.63557535</v>
      </c>
    </row>
    <row r="6" spans="1:17" x14ac:dyDescent="0.25">
      <c r="A6">
        <v>42856</v>
      </c>
      <c r="B6">
        <v>244160124.5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J6">
        <f>WHSL_kWh</f>
        <v>102120079.78286678</v>
      </c>
      <c r="K6">
        <f>N10HDD18*C6</f>
        <v>11149795.758486858</v>
      </c>
      <c r="L6">
        <f>N10CDD18*D6</f>
        <v>6757555.453816874</v>
      </c>
      <c r="M6">
        <f>StatDays*E6</f>
        <v>3654775.4966950528</v>
      </c>
      <c r="N6">
        <f>MonthDays*F6</f>
        <v>138491929.43458441</v>
      </c>
      <c r="O6">
        <f>PeakDays*G6</f>
        <v>21376869.65622453</v>
      </c>
      <c r="P6">
        <f>OntarioGDP*H6</f>
        <v>-32031510.609631352</v>
      </c>
      <c r="Q6">
        <f t="shared" si="0"/>
        <v>251519494.97304314</v>
      </c>
    </row>
    <row r="7" spans="1:17" x14ac:dyDescent="0.25">
      <c r="A7">
        <v>42887</v>
      </c>
      <c r="B7">
        <v>275426179.89999998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J7">
        <f>WHSL_kWh</f>
        <v>102120079.78286678</v>
      </c>
      <c r="K7">
        <f>N10HDD18*C7</f>
        <v>1715813.0738261277</v>
      </c>
      <c r="L7">
        <f>N10CDD18*D7</f>
        <v>51807925.145929374</v>
      </c>
      <c r="M7">
        <f>StatDays*E7</f>
        <v>0</v>
      </c>
      <c r="N7">
        <f>MonthDays*F7</f>
        <v>134024447.83992039</v>
      </c>
      <c r="O7">
        <f>PeakDays*G7</f>
        <v>21376869.65622453</v>
      </c>
      <c r="P7">
        <f>OntarioGDP*H7</f>
        <v>-32105788.051889218</v>
      </c>
      <c r="Q7">
        <f t="shared" si="0"/>
        <v>278939347.44687796</v>
      </c>
    </row>
    <row r="8" spans="1:17" x14ac:dyDescent="0.25">
      <c r="A8">
        <v>42917</v>
      </c>
      <c r="B8">
        <v>302256564.30000001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J8">
        <f>WHSL_kWh</f>
        <v>102120079.78286678</v>
      </c>
      <c r="K8">
        <f>N10HDD18*C8</f>
        <v>11956.885531889391</v>
      </c>
      <c r="L8">
        <f>N10CDD18*D8</f>
        <v>72857322.019312963</v>
      </c>
      <c r="M8">
        <f>StatDays*E8</f>
        <v>3654775.4966950528</v>
      </c>
      <c r="N8">
        <f>MonthDays*F8</f>
        <v>138491929.43458441</v>
      </c>
      <c r="O8">
        <f>PeakDays*G8</f>
        <v>19433517.869295027</v>
      </c>
      <c r="P8">
        <f>OntarioGDP*H8</f>
        <v>-32180237.726865865</v>
      </c>
      <c r="Q8">
        <f t="shared" si="0"/>
        <v>304389343.76142019</v>
      </c>
    </row>
    <row r="9" spans="1:17" x14ac:dyDescent="0.25">
      <c r="A9">
        <v>42948</v>
      </c>
      <c r="B9">
        <v>284023807.19999999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J9">
        <f>WHSL_kWh</f>
        <v>102120079.78286678</v>
      </c>
      <c r="K9">
        <f>N10HDD18*C9</f>
        <v>1243516.0953164967</v>
      </c>
      <c r="L9">
        <f>N10CDD18*D9</f>
        <v>38991871.699035302</v>
      </c>
      <c r="M9">
        <f>StatDays*E9</f>
        <v>3654775.4966950528</v>
      </c>
      <c r="N9">
        <f>MonthDays*F9</f>
        <v>138491929.43458441</v>
      </c>
      <c r="O9">
        <f>PeakDays*G9</f>
        <v>21376869.65622453</v>
      </c>
      <c r="P9">
        <f>OntarioGDP*H9</f>
        <v>-32254860.042281616</v>
      </c>
      <c r="Q9">
        <f t="shared" si="0"/>
        <v>273624182.12244099</v>
      </c>
    </row>
    <row r="10" spans="1:17" x14ac:dyDescent="0.25">
      <c r="A10">
        <v>42979</v>
      </c>
      <c r="B10">
        <v>268671076.80000001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J10">
        <f>WHSL_kWh</f>
        <v>102120079.78286678</v>
      </c>
      <c r="K10">
        <f>N10HDD18*C10</f>
        <v>3945772.2255234988</v>
      </c>
      <c r="L10">
        <f>N10CDD18*D10</f>
        <v>43652254.770633146</v>
      </c>
      <c r="M10">
        <f>StatDays*E10</f>
        <v>3654775.4966950528</v>
      </c>
      <c r="N10">
        <f>MonthDays*F10</f>
        <v>134024447.83992039</v>
      </c>
      <c r="O10">
        <f>PeakDays*G10</f>
        <v>19433517.869295027</v>
      </c>
      <c r="P10">
        <f>OntarioGDP*H10</f>
        <v>-32329655.405856818</v>
      </c>
      <c r="Q10">
        <f t="shared" si="0"/>
        <v>274501192.57907701</v>
      </c>
    </row>
    <row r="11" spans="1:17" x14ac:dyDescent="0.25">
      <c r="A11">
        <v>43009</v>
      </c>
      <c r="B11">
        <v>249859153.69999999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J11">
        <f>WHSL_kWh</f>
        <v>102120079.78286678</v>
      </c>
      <c r="K11">
        <f>N10HDD18*C11</f>
        <v>10522059.268062664</v>
      </c>
      <c r="L11">
        <f>N10CDD18*D11</f>
        <v>4116671.7132447627</v>
      </c>
      <c r="M11">
        <f>StatDays*E11</f>
        <v>3654775.4966950528</v>
      </c>
      <c r="N11">
        <f>MonthDays*F11</f>
        <v>138491929.43458441</v>
      </c>
      <c r="O11">
        <f>PeakDays*G11</f>
        <v>20405193.762759779</v>
      </c>
      <c r="P11">
        <f>OntarioGDP*H11</f>
        <v>-32404624.225311801</v>
      </c>
      <c r="Q11">
        <f t="shared" si="0"/>
        <v>246906085.23290163</v>
      </c>
    </row>
    <row r="12" spans="1:17" x14ac:dyDescent="0.25">
      <c r="A12">
        <v>43040</v>
      </c>
      <c r="B12">
        <v>253035874.40000001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J12">
        <f>WHSL_kWh</f>
        <v>102120079.78286678</v>
      </c>
      <c r="K12">
        <f>N10HDD18*C12</f>
        <v>27207893.02781431</v>
      </c>
      <c r="L12">
        <f>N10CDD18*D12</f>
        <v>0</v>
      </c>
      <c r="M12">
        <f>StatDays*E12</f>
        <v>0</v>
      </c>
      <c r="N12">
        <f>MonthDays*F12</f>
        <v>134024447.83992039</v>
      </c>
      <c r="O12">
        <f>PeakDays*G12</f>
        <v>21376869.65622453</v>
      </c>
      <c r="P12">
        <f>OntarioGDP*H12</f>
        <v>-32479766.850121133</v>
      </c>
      <c r="Q12">
        <f t="shared" si="0"/>
        <v>252249523.45670485</v>
      </c>
    </row>
    <row r="13" spans="1:17" x14ac:dyDescent="0.25">
      <c r="A13">
        <v>43070</v>
      </c>
      <c r="B13">
        <v>278099027.30000001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J13">
        <f>WHSL_kWh</f>
        <v>102120079.78286678</v>
      </c>
      <c r="K13">
        <f>N10HDD18*C13</f>
        <v>42955111.273312636</v>
      </c>
      <c r="L13">
        <f>N10CDD18*D13</f>
        <v>0</v>
      </c>
      <c r="M13">
        <f>StatDays*E13</f>
        <v>7309550.9933901057</v>
      </c>
      <c r="N13">
        <f>MonthDays*F13</f>
        <v>138491929.43458441</v>
      </c>
      <c r="O13">
        <f>PeakDays*G13</f>
        <v>18461841.975830276</v>
      </c>
      <c r="P13">
        <f>OntarioGDP*H13</f>
        <v>-32555083.746250927</v>
      </c>
      <c r="Q13">
        <f t="shared" si="0"/>
        <v>276783429.71373326</v>
      </c>
    </row>
    <row r="14" spans="1:17" x14ac:dyDescent="0.25">
      <c r="A14">
        <v>43101</v>
      </c>
      <c r="B14">
        <v>289798490.89999998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J14">
        <f>WHSL_kWh</f>
        <v>102120079.78286678</v>
      </c>
      <c r="K14">
        <f>N10HDD18*C14</f>
        <v>45304639.2803289</v>
      </c>
      <c r="L14">
        <f>N10CDD18*D14</f>
        <v>0</v>
      </c>
      <c r="M14">
        <f>StatDays*E14</f>
        <v>3654775.4966950528</v>
      </c>
      <c r="N14">
        <f>MonthDays*F14</f>
        <v>138491929.43458441</v>
      </c>
      <c r="O14">
        <f>PeakDays*G14</f>
        <v>21376869.65622453</v>
      </c>
      <c r="P14">
        <f>OntarioGDP*H14</f>
        <v>-32629327.638949778</v>
      </c>
      <c r="Q14">
        <f t="shared" si="0"/>
        <v>278318966.01174992</v>
      </c>
    </row>
    <row r="15" spans="1:17" x14ac:dyDescent="0.25">
      <c r="A15">
        <v>43132</v>
      </c>
      <c r="B15">
        <v>251614557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J15">
        <f>WHSL_kWh</f>
        <v>102120079.78286678</v>
      </c>
      <c r="K15">
        <f>N10HDD18*C15</f>
        <v>34501593.202266842</v>
      </c>
      <c r="L15">
        <f>N10CDD18*D15</f>
        <v>0</v>
      </c>
      <c r="M15">
        <f>StatDays*E15</f>
        <v>3654775.4966950528</v>
      </c>
      <c r="N15">
        <f>MonthDays*F15</f>
        <v>125089484.65059236</v>
      </c>
      <c r="O15">
        <f>PeakDays*G15</f>
        <v>18461841.975830276</v>
      </c>
      <c r="P15">
        <f>OntarioGDP*H15</f>
        <v>-32703740.822956413</v>
      </c>
      <c r="Q15">
        <f t="shared" si="0"/>
        <v>251124034.28529486</v>
      </c>
    </row>
    <row r="16" spans="1:17" x14ac:dyDescent="0.25">
      <c r="A16">
        <v>43160</v>
      </c>
      <c r="B16">
        <v>268375998.5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J16">
        <f>WHSL_kWh</f>
        <v>102120079.78286678</v>
      </c>
      <c r="K16">
        <f>N10HDD18*C16</f>
        <v>34830407.554393798</v>
      </c>
      <c r="L16">
        <f>N10CDD18*D16</f>
        <v>0</v>
      </c>
      <c r="M16">
        <f>StatDays*E16</f>
        <v>0</v>
      </c>
      <c r="N16">
        <f>MonthDays*F16</f>
        <v>138491929.43458441</v>
      </c>
      <c r="O16">
        <f>PeakDays*G16</f>
        <v>21376869.65622453</v>
      </c>
      <c r="P16">
        <f>OntarioGDP*H16</f>
        <v>-32778323.705991175</v>
      </c>
      <c r="Q16">
        <f t="shared" si="0"/>
        <v>264040962.72207835</v>
      </c>
    </row>
    <row r="17" spans="1:17" x14ac:dyDescent="0.25">
      <c r="A17">
        <v>43191</v>
      </c>
      <c r="B17">
        <v>248656909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J17">
        <f>WHSL_kWh</f>
        <v>102120079.78286678</v>
      </c>
      <c r="K17">
        <f>N10HDD18*C17</f>
        <v>26454609.239305276</v>
      </c>
      <c r="L17">
        <f>N10CDD18*D17</f>
        <v>0</v>
      </c>
      <c r="M17">
        <f>StatDays*E17</f>
        <v>0</v>
      </c>
      <c r="N17">
        <f>MonthDays*F17</f>
        <v>134024447.83992039</v>
      </c>
      <c r="O17">
        <f>PeakDays*G17</f>
        <v>19433517.869295027</v>
      </c>
      <c r="P17">
        <f>OntarioGDP*H17</f>
        <v>-32853076.695774384</v>
      </c>
      <c r="Q17">
        <f t="shared" si="0"/>
        <v>249179578.03561306</v>
      </c>
    </row>
    <row r="18" spans="1:17" x14ac:dyDescent="0.25">
      <c r="A18">
        <v>43221</v>
      </c>
      <c r="B18">
        <v>263110475.40000001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J18">
        <f>WHSL_kWh</f>
        <v>102120079.78286678</v>
      </c>
      <c r="K18">
        <f>N10HDD18*C18</f>
        <v>4519702.7310541896</v>
      </c>
      <c r="L18">
        <f>N10CDD18*D18</f>
        <v>29671105.555839613</v>
      </c>
      <c r="M18">
        <f>StatDays*E18</f>
        <v>3654775.4966950528</v>
      </c>
      <c r="N18">
        <f>MonthDays*F18</f>
        <v>138491929.43458441</v>
      </c>
      <c r="O18">
        <f>PeakDays*G18</f>
        <v>21376869.65622453</v>
      </c>
      <c r="P18">
        <f>OntarioGDP*H18</f>
        <v>-32928000.170903511</v>
      </c>
      <c r="Q18">
        <f t="shared" si="0"/>
        <v>266906462.48636103</v>
      </c>
    </row>
    <row r="19" spans="1:17" x14ac:dyDescent="0.25">
      <c r="A19">
        <v>43252</v>
      </c>
      <c r="B19">
        <v>281217537.19999999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J19">
        <f>WHSL_kWh</f>
        <v>102120079.78286678</v>
      </c>
      <c r="K19">
        <f>N10HDD18*C19</f>
        <v>998399.9419127641</v>
      </c>
      <c r="L19">
        <f>N10CDD18*D19</f>
        <v>41943447.644380599</v>
      </c>
      <c r="M19">
        <f>StatDays*E19</f>
        <v>0</v>
      </c>
      <c r="N19">
        <f>MonthDays*F19</f>
        <v>134024447.83992039</v>
      </c>
      <c r="O19">
        <f>PeakDays*G19</f>
        <v>20405193.762759779</v>
      </c>
      <c r="P19">
        <f>OntarioGDP*H19</f>
        <v>-33003094.480853111</v>
      </c>
      <c r="Q19">
        <f t="shared" si="0"/>
        <v>266488474.49098721</v>
      </c>
    </row>
    <row r="20" spans="1:17" x14ac:dyDescent="0.25">
      <c r="A20">
        <v>43282</v>
      </c>
      <c r="B20">
        <v>323148008.69999999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J20">
        <f>WHSL_kWh</f>
        <v>102120079.78286678</v>
      </c>
      <c r="K20">
        <f>N10HDD18*C20</f>
        <v>77719.755957281042</v>
      </c>
      <c r="L20">
        <f>N10CDD18*D20</f>
        <v>83032491.725634933</v>
      </c>
      <c r="M20">
        <f>StatDays*E20</f>
        <v>3654775.4966950528</v>
      </c>
      <c r="N20">
        <f>MonthDays*F20</f>
        <v>138491929.43458441</v>
      </c>
      <c r="O20">
        <f>PeakDays*G20</f>
        <v>20405193.762759779</v>
      </c>
      <c r="P20">
        <f>OntarioGDP*H20</f>
        <v>-33078360.062466417</v>
      </c>
      <c r="Q20">
        <f t="shared" si="0"/>
        <v>314703829.8960318</v>
      </c>
    </row>
    <row r="21" spans="1:17" x14ac:dyDescent="0.25">
      <c r="A21">
        <v>43313</v>
      </c>
      <c r="B21">
        <v>325222346.5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J21">
        <f>WHSL_kWh</f>
        <v>102120079.78286678</v>
      </c>
      <c r="K21">
        <f>N10HDD18*C21</f>
        <v>161417.95468050678</v>
      </c>
      <c r="L21">
        <f>N10CDD18*D21</f>
        <v>92741623.124797106</v>
      </c>
      <c r="M21">
        <f>StatDays*E21</f>
        <v>3654775.4966950528</v>
      </c>
      <c r="N21">
        <f>MonthDays*F21</f>
        <v>138491929.43458441</v>
      </c>
      <c r="O21">
        <f>PeakDays*G21</f>
        <v>21376869.65622453</v>
      </c>
      <c r="P21">
        <f>OntarioGDP*H21</f>
        <v>-33153797.294340875</v>
      </c>
      <c r="Q21">
        <f t="shared" si="0"/>
        <v>325392898.1555075</v>
      </c>
    </row>
    <row r="22" spans="1:17" x14ac:dyDescent="0.25">
      <c r="A22">
        <v>43344</v>
      </c>
      <c r="B22">
        <v>281705838.60000002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J22">
        <f>WHSL_kWh</f>
        <v>102120079.78286678</v>
      </c>
      <c r="K22">
        <f>N10HDD18*C22</f>
        <v>3718591.4004176008</v>
      </c>
      <c r="L22">
        <f>N10CDD18*D22</f>
        <v>49400060.558937155</v>
      </c>
      <c r="M22">
        <f>StatDays*E22</f>
        <v>3654775.4966950528</v>
      </c>
      <c r="N22">
        <f>MonthDays*F22</f>
        <v>134024447.83992039</v>
      </c>
      <c r="O22">
        <f>PeakDays*G22</f>
        <v>18461841.975830276</v>
      </c>
      <c r="P22">
        <f>OntarioGDP*H22</f>
        <v>-33229406.584196821</v>
      </c>
      <c r="Q22">
        <f t="shared" si="0"/>
        <v>278150390.47047043</v>
      </c>
    </row>
    <row r="23" spans="1:17" x14ac:dyDescent="0.25">
      <c r="A23">
        <v>43374</v>
      </c>
      <c r="B23">
        <v>252830302.90000001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J23">
        <f>WHSL_kWh</f>
        <v>102120079.78286678</v>
      </c>
      <c r="K23">
        <f>N10HDD18*C23</f>
        <v>17092367.867835883</v>
      </c>
      <c r="L23">
        <f>N10CDD18*D23</f>
        <v>7844978.1705230381</v>
      </c>
      <c r="M23">
        <f>StatDays*E23</f>
        <v>3654775.4966950528</v>
      </c>
      <c r="N23">
        <f>MonthDays*F23</f>
        <v>138491929.43458441</v>
      </c>
      <c r="O23">
        <f>PeakDays*G23</f>
        <v>21376869.65622453</v>
      </c>
      <c r="P23">
        <f>OntarioGDP*H23</f>
        <v>-33305188.281508833</v>
      </c>
      <c r="Q23">
        <f t="shared" si="0"/>
        <v>257275812.1272209</v>
      </c>
    </row>
    <row r="24" spans="1:17" x14ac:dyDescent="0.25">
      <c r="A24">
        <v>43405</v>
      </c>
      <c r="B24">
        <v>259398467.19999999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J24">
        <f>WHSL_kWh</f>
        <v>102120079.78286678</v>
      </c>
      <c r="K24">
        <f>N10HDD18*C24</f>
        <v>30950398.199295692</v>
      </c>
      <c r="L24">
        <f>N10CDD18*D24</f>
        <v>0</v>
      </c>
      <c r="M24">
        <f>StatDays*E24</f>
        <v>0</v>
      </c>
      <c r="N24">
        <f>MonthDays*F24</f>
        <v>134024447.83992039</v>
      </c>
      <c r="O24">
        <f>PeakDays*G24</f>
        <v>21376869.65622453</v>
      </c>
      <c r="P24">
        <f>OntarioGDP*H24</f>
        <v>-33381142.823120125</v>
      </c>
      <c r="Q24">
        <f t="shared" si="0"/>
        <v>255090652.65518731</v>
      </c>
    </row>
    <row r="25" spans="1:17" x14ac:dyDescent="0.25">
      <c r="A25">
        <v>43435</v>
      </c>
      <c r="B25">
        <v>265712562.69999999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J25">
        <f>WHSL_kWh</f>
        <v>102120079.78286678</v>
      </c>
      <c r="K25">
        <f>N10HDD18*C25</f>
        <v>33724395.642694026</v>
      </c>
      <c r="L25">
        <f>N10CDD18*D25</f>
        <v>0</v>
      </c>
      <c r="M25">
        <f>StatDays*E25</f>
        <v>7309550.9933901057</v>
      </c>
      <c r="N25">
        <f>MonthDays*F25</f>
        <v>138491929.43458441</v>
      </c>
      <c r="O25">
        <f>PeakDays*G25</f>
        <v>18461841.975830276</v>
      </c>
      <c r="P25">
        <f>OntarioGDP*H25</f>
        <v>-33457270.558505259</v>
      </c>
      <c r="Q25">
        <f t="shared" si="0"/>
        <v>266650527.27086028</v>
      </c>
    </row>
    <row r="26" spans="1:17" x14ac:dyDescent="0.25">
      <c r="A26">
        <v>43466</v>
      </c>
      <c r="B26">
        <v>287103504.5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J26">
        <f>WHSL_kWh</f>
        <v>102120079.78286678</v>
      </c>
      <c r="K26">
        <f>N10HDD18*C26</f>
        <v>45920418.885221206</v>
      </c>
      <c r="L26">
        <f>N10CDD18*D26</f>
        <v>0</v>
      </c>
      <c r="M26">
        <f>StatDays*E26</f>
        <v>3654775.4966950528</v>
      </c>
      <c r="N26">
        <f>MonthDays*F26</f>
        <v>138491929.43458441</v>
      </c>
      <c r="O26">
        <f>PeakDays*G26</f>
        <v>21376869.65622453</v>
      </c>
      <c r="P26">
        <f>OntarioGDP*H26</f>
        <v>-33514122.819950983</v>
      </c>
      <c r="Q26">
        <f t="shared" si="0"/>
        <v>278049950.43564099</v>
      </c>
    </row>
    <row r="27" spans="1:17" x14ac:dyDescent="0.25">
      <c r="A27">
        <v>43497</v>
      </c>
      <c r="B27">
        <v>255789708.59999999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J27">
        <f>WHSL_kWh</f>
        <v>102120079.78286678</v>
      </c>
      <c r="K27">
        <f>N10HDD18*C27</f>
        <v>37490814.585239187</v>
      </c>
      <c r="L27">
        <f>N10CDD18*D27</f>
        <v>0</v>
      </c>
      <c r="M27">
        <f>StatDays*E27</f>
        <v>3654775.4966950528</v>
      </c>
      <c r="N27">
        <f>MonthDays*F27</f>
        <v>125089484.65059236</v>
      </c>
      <c r="O27">
        <f>PeakDays*G27</f>
        <v>18461841.975830276</v>
      </c>
      <c r="P27">
        <f>OntarioGDP*H27</f>
        <v>-33571071.681993291</v>
      </c>
      <c r="Q27">
        <f t="shared" si="0"/>
        <v>253245924.80923033</v>
      </c>
    </row>
    <row r="28" spans="1:17" x14ac:dyDescent="0.25">
      <c r="A28">
        <v>43525</v>
      </c>
      <c r="B28">
        <v>268817713.80000001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J28">
        <f>WHSL_kWh</f>
        <v>102120079.78286678</v>
      </c>
      <c r="K28">
        <f>N10HDD18*C28</f>
        <v>36277190.703752413</v>
      </c>
      <c r="L28">
        <f>N10CDD18*D28</f>
        <v>0</v>
      </c>
      <c r="M28">
        <f>StatDays*E28</f>
        <v>0</v>
      </c>
      <c r="N28">
        <f>MonthDays*F28</f>
        <v>138491929.43458441</v>
      </c>
      <c r="O28">
        <f>PeakDays*G28</f>
        <v>20405193.762759779</v>
      </c>
      <c r="P28">
        <f>OntarioGDP*H28</f>
        <v>-33628117.319369465</v>
      </c>
      <c r="Q28">
        <f t="shared" si="0"/>
        <v>263666276.36459395</v>
      </c>
    </row>
    <row r="29" spans="1:17" x14ac:dyDescent="0.25">
      <c r="A29">
        <v>43556</v>
      </c>
      <c r="B29">
        <v>238123760.19999999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J29">
        <f>WHSL_kWh</f>
        <v>102120079.78286678</v>
      </c>
      <c r="K29">
        <f>N10HDD18*C29</f>
        <v>20882700.581444822</v>
      </c>
      <c r="L29">
        <f>N10CDD18*D29</f>
        <v>0</v>
      </c>
      <c r="M29">
        <f>StatDays*E29</f>
        <v>0</v>
      </c>
      <c r="N29">
        <f>MonthDays*F29</f>
        <v>134024447.83992039</v>
      </c>
      <c r="O29">
        <f>PeakDays*G29</f>
        <v>20405193.762759779</v>
      </c>
      <c r="P29">
        <f>OntarioGDP*H29</f>
        <v>-33685259.877693914</v>
      </c>
      <c r="Q29">
        <f t="shared" si="0"/>
        <v>243747162.08929786</v>
      </c>
    </row>
    <row r="30" spans="1:17" x14ac:dyDescent="0.25">
      <c r="A30">
        <v>43586</v>
      </c>
      <c r="B30">
        <v>240428351.30000001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J30">
        <f>WHSL_kWh</f>
        <v>102120079.78286678</v>
      </c>
      <c r="K30">
        <f>N10HDD18*C30</f>
        <v>10587822.138488056</v>
      </c>
      <c r="L30">
        <f>N10CDD18*D30</f>
        <v>1941826.2798324353</v>
      </c>
      <c r="M30">
        <f>StatDays*E30</f>
        <v>3654775.4966950528</v>
      </c>
      <c r="N30">
        <f>MonthDays*F30</f>
        <v>138491929.43458441</v>
      </c>
      <c r="O30">
        <f>PeakDays*G30</f>
        <v>21376869.65622453</v>
      </c>
      <c r="P30">
        <f>OntarioGDP*H30</f>
        <v>-33742499.560826801</v>
      </c>
      <c r="Q30">
        <f t="shared" si="0"/>
        <v>244430803.22786447</v>
      </c>
    </row>
    <row r="31" spans="1:17" x14ac:dyDescent="0.25">
      <c r="A31">
        <v>43617</v>
      </c>
      <c r="B31">
        <v>261805911.09999999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J31">
        <f>WHSL_kWh</f>
        <v>102120079.78286678</v>
      </c>
      <c r="K31">
        <f>N10HDD18*C31</f>
        <v>2140282.5102082007</v>
      </c>
      <c r="L31">
        <f>N10CDD18*D31</f>
        <v>29127394.197486527</v>
      </c>
      <c r="M31">
        <f>StatDays*E31</f>
        <v>0</v>
      </c>
      <c r="N31">
        <f>MonthDays*F31</f>
        <v>134024447.83992039</v>
      </c>
      <c r="O31">
        <f>PeakDays*G31</f>
        <v>19433517.869295027</v>
      </c>
      <c r="P31">
        <f>OntarioGDP*H31</f>
        <v>-33799836.485259652</v>
      </c>
      <c r="Q31">
        <f t="shared" si="0"/>
        <v>253045885.71451724</v>
      </c>
    </row>
    <row r="32" spans="1:17" x14ac:dyDescent="0.25">
      <c r="A32">
        <v>43647</v>
      </c>
      <c r="B32">
        <v>332403791.10000002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J32">
        <f>WHSL_kWh</f>
        <v>102120079.78286678</v>
      </c>
      <c r="K32">
        <f>N10HDD18*C32</f>
        <v>0</v>
      </c>
      <c r="L32">
        <f>N10CDD18*D32</f>
        <v>106023714.87885097</v>
      </c>
      <c r="M32">
        <f>StatDays*E32</f>
        <v>3654775.4966950528</v>
      </c>
      <c r="N32">
        <f>MonthDays*F32</f>
        <v>138491929.43458441</v>
      </c>
      <c r="O32">
        <f>PeakDays*G32</f>
        <v>21376869.65622453</v>
      </c>
      <c r="P32">
        <f>OntarioGDP*H32</f>
        <v>-33857270.825729758</v>
      </c>
      <c r="Q32">
        <f t="shared" si="0"/>
        <v>337810098.42349195</v>
      </c>
    </row>
    <row r="33" spans="1:17" x14ac:dyDescent="0.25">
      <c r="A33">
        <v>43678</v>
      </c>
      <c r="B33">
        <v>300975559.89999998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J33">
        <f>WHSL_kWh</f>
        <v>102120079.78286678</v>
      </c>
      <c r="K33">
        <f>N10HDD18*C33</f>
        <v>627736.49042419298</v>
      </c>
      <c r="L33">
        <f>N10CDD18*D33</f>
        <v>58876172.804519437</v>
      </c>
      <c r="M33">
        <f>StatDays*E33</f>
        <v>3654775.4966950528</v>
      </c>
      <c r="N33">
        <f>MonthDays*F33</f>
        <v>138491929.43458441</v>
      </c>
      <c r="O33">
        <f>PeakDays*G33</f>
        <v>20405193.762759779</v>
      </c>
      <c r="P33">
        <f>OntarioGDP*H33</f>
        <v>-33914802.786097273</v>
      </c>
      <c r="Q33">
        <f t="shared" si="0"/>
        <v>290261084.98575234</v>
      </c>
    </row>
    <row r="34" spans="1:17" x14ac:dyDescent="0.25">
      <c r="A34">
        <v>43709</v>
      </c>
      <c r="B34">
        <v>262855031.90000001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J34">
        <f>WHSL_kWh</f>
        <v>102120079.78286678</v>
      </c>
      <c r="K34">
        <f>N10HDD18*C34</f>
        <v>2564751.9465902741</v>
      </c>
      <c r="L34">
        <f>N10CDD18*D34</f>
        <v>18175493.979231592</v>
      </c>
      <c r="M34">
        <f>StatDays*E34</f>
        <v>3654775.4966950528</v>
      </c>
      <c r="N34">
        <f>MonthDays*F34</f>
        <v>134024447.83992039</v>
      </c>
      <c r="O34">
        <f>PeakDays*G34</f>
        <v>19433517.869295027</v>
      </c>
      <c r="P34">
        <f>OntarioGDP*H34</f>
        <v>-33972432.511976622</v>
      </c>
      <c r="Q34">
        <f t="shared" ref="Q34:Q65" si="1">SUM(J34:P34)</f>
        <v>246000634.40262249</v>
      </c>
    </row>
    <row r="35" spans="1:17" x14ac:dyDescent="0.25">
      <c r="A35">
        <v>43739</v>
      </c>
      <c r="B35">
        <v>244083278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J35">
        <f>WHSL_kWh</f>
        <v>102120079.78286678</v>
      </c>
      <c r="K35">
        <f>N10HDD18*C35</f>
        <v>14605335.677202892</v>
      </c>
      <c r="L35">
        <f>N10CDD18*D35</f>
        <v>3495287.3036983833</v>
      </c>
      <c r="M35">
        <f>StatDays*E35</f>
        <v>3654775.4966950528</v>
      </c>
      <c r="N35">
        <f>MonthDays*F35</f>
        <v>138491929.43458441</v>
      </c>
      <c r="O35">
        <f>PeakDays*G35</f>
        <v>21376869.65622453</v>
      </c>
      <c r="P35">
        <f>OntarioGDP*H35</f>
        <v>-34030160.148982197</v>
      </c>
      <c r="Q35">
        <f t="shared" si="1"/>
        <v>249714117.20228985</v>
      </c>
    </row>
    <row r="36" spans="1:17" x14ac:dyDescent="0.25">
      <c r="A36">
        <v>43770</v>
      </c>
      <c r="B36">
        <v>253920207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J36">
        <f>WHSL_kWh</f>
        <v>102120079.78286678</v>
      </c>
      <c r="K36">
        <f>N10HDD18*C36</f>
        <v>31004204.184189193</v>
      </c>
      <c r="L36">
        <f>N10CDD18*D36</f>
        <v>0</v>
      </c>
      <c r="M36">
        <f>StatDays*E36</f>
        <v>0</v>
      </c>
      <c r="N36">
        <f>MonthDays*F36</f>
        <v>134024447.83992039</v>
      </c>
      <c r="O36">
        <f>PeakDays*G36</f>
        <v>20405193.762759779</v>
      </c>
      <c r="P36">
        <f>OntarioGDP*H36</f>
        <v>-34087985.900974169</v>
      </c>
      <c r="Q36">
        <f t="shared" si="1"/>
        <v>253465939.66876203</v>
      </c>
    </row>
    <row r="37" spans="1:17" x14ac:dyDescent="0.25">
      <c r="A37">
        <v>43800</v>
      </c>
      <c r="B37">
        <v>264697011.59999999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J37">
        <f>WHSL_kWh</f>
        <v>102120079.78286678</v>
      </c>
      <c r="K37">
        <f>N10HDD18*C37</f>
        <v>33873856.711842649</v>
      </c>
      <c r="L37">
        <f>N10CDD18*D37</f>
        <v>0</v>
      </c>
      <c r="M37">
        <f>StatDays*E37</f>
        <v>7309550.9933901057</v>
      </c>
      <c r="N37">
        <f>MonthDays*F37</f>
        <v>138491929.43458441</v>
      </c>
      <c r="O37">
        <f>PeakDays*G37</f>
        <v>19433517.869295027</v>
      </c>
      <c r="P37">
        <f>OntarioGDP*H37</f>
        <v>-34145909.884444065</v>
      </c>
      <c r="Q37">
        <f t="shared" si="1"/>
        <v>267083024.9075349</v>
      </c>
    </row>
    <row r="38" spans="1:17" x14ac:dyDescent="0.25">
      <c r="A38">
        <v>43831</v>
      </c>
      <c r="B38">
        <v>270281846.19999999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J38">
        <f>WHSL_kWh</f>
        <v>102120079.78286678</v>
      </c>
      <c r="K38">
        <f>N10HDD18*C38</f>
        <v>35541842.243541218</v>
      </c>
      <c r="L38">
        <f>N10CDD18*D38</f>
        <v>0</v>
      </c>
      <c r="M38">
        <f>StatDays*E38</f>
        <v>3654775.4966950528</v>
      </c>
      <c r="N38">
        <f>MonthDays*F38</f>
        <v>138491929.43458441</v>
      </c>
      <c r="O38">
        <f>PeakDays*G38</f>
        <v>21376869.65622453</v>
      </c>
      <c r="P38">
        <f>OntarioGDP*H38</f>
        <v>-33979318.500719197</v>
      </c>
      <c r="Q38">
        <f t="shared" si="1"/>
        <v>267206178.1131928</v>
      </c>
    </row>
    <row r="39" spans="1:17" x14ac:dyDescent="0.25">
      <c r="A39">
        <v>43862</v>
      </c>
      <c r="B39">
        <v>253965396.19999999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J39">
        <f>WHSL_kWh</f>
        <v>102120079.78286678</v>
      </c>
      <c r="K39">
        <f>N10HDD18*C39</f>
        <v>36922862.522474438</v>
      </c>
      <c r="L39">
        <f>N10CDD18*D39</f>
        <v>0</v>
      </c>
      <c r="M39">
        <f>StatDays*E39</f>
        <v>3654775.4966950528</v>
      </c>
      <c r="N39">
        <f>MonthDays*F39</f>
        <v>129556966.24525638</v>
      </c>
      <c r="O39">
        <f>PeakDays*G39</f>
        <v>18461841.975830276</v>
      </c>
      <c r="P39">
        <f>OntarioGDP*H39</f>
        <v>-33813539.878359824</v>
      </c>
      <c r="Q39">
        <f t="shared" si="1"/>
        <v>256902986.14476308</v>
      </c>
    </row>
    <row r="40" spans="1:17" x14ac:dyDescent="0.25">
      <c r="A40">
        <v>43891</v>
      </c>
      <c r="B40">
        <v>250421458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J40">
        <f>WHSL_kWh</f>
        <v>102120079.78286678</v>
      </c>
      <c r="K40">
        <f>N10HDD18*C40</f>
        <v>27279634.341005646</v>
      </c>
      <c r="L40">
        <f>N10CDD18*D40</f>
        <v>0</v>
      </c>
      <c r="M40">
        <f>StatDays*E40</f>
        <v>0</v>
      </c>
      <c r="N40">
        <f>MonthDays*F40</f>
        <v>138491929.43458441</v>
      </c>
      <c r="O40">
        <f>PeakDays*G40</f>
        <v>21376869.65622453</v>
      </c>
      <c r="P40">
        <f>OntarioGDP*H40</f>
        <v>-33648570.056654125</v>
      </c>
      <c r="Q40">
        <f t="shared" si="1"/>
        <v>255619943.15802726</v>
      </c>
    </row>
    <row r="41" spans="1:17" x14ac:dyDescent="0.25">
      <c r="A41">
        <v>43922</v>
      </c>
      <c r="B41">
        <v>218203458.59999999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J41">
        <f>WHSL_kWh</f>
        <v>102120079.78286678</v>
      </c>
      <c r="K41">
        <f>N10HDD18*C41</f>
        <v>22574599.88420717</v>
      </c>
      <c r="L41">
        <f>N10CDD18*D41</f>
        <v>0</v>
      </c>
      <c r="M41">
        <f>StatDays*E41</f>
        <v>0</v>
      </c>
      <c r="N41">
        <f>MonthDays*F41</f>
        <v>134024447.83992039</v>
      </c>
      <c r="O41">
        <f>PeakDays*G41</f>
        <v>20405193.762759779</v>
      </c>
      <c r="P41">
        <f>OntarioGDP*H41</f>
        <v>-33484405.104013156</v>
      </c>
      <c r="Q41">
        <f t="shared" si="1"/>
        <v>245639916.16574097</v>
      </c>
    </row>
    <row r="42" spans="1:17" x14ac:dyDescent="0.25">
      <c r="A42">
        <v>43952</v>
      </c>
      <c r="B42">
        <v>234783952.30000001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J42">
        <f>WHSL_kWh</f>
        <v>102120079.78286678</v>
      </c>
      <c r="K42">
        <f>N10HDD18*C42</f>
        <v>12255807.670186626</v>
      </c>
      <c r="L42">
        <f>N10CDD18*D42</f>
        <v>18175493.979231592</v>
      </c>
      <c r="M42">
        <f>StatDays*E42</f>
        <v>3654775.4966950528</v>
      </c>
      <c r="N42">
        <f>MonthDays*F42</f>
        <v>138491929.43458441</v>
      </c>
      <c r="O42">
        <f>PeakDays*G42</f>
        <v>19433517.869295027</v>
      </c>
      <c r="P42">
        <f>OntarioGDP*H42</f>
        <v>-33321041.05972508</v>
      </c>
      <c r="Q42">
        <f t="shared" si="1"/>
        <v>260810563.17313442</v>
      </c>
    </row>
    <row r="43" spans="1:17" x14ac:dyDescent="0.25">
      <c r="A43">
        <v>43983</v>
      </c>
      <c r="B43">
        <v>280693732.89999998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J43">
        <f>WHSL_kWh</f>
        <v>102120079.78286678</v>
      </c>
      <c r="K43">
        <f>N10HDD18*C43</f>
        <v>1506567.5770180633</v>
      </c>
      <c r="L43">
        <f>N10CDD18*D43</f>
        <v>55147866.347241163</v>
      </c>
      <c r="M43">
        <f>StatDays*E43</f>
        <v>0</v>
      </c>
      <c r="N43">
        <f>MonthDays*F43</f>
        <v>134024447.83992039</v>
      </c>
      <c r="O43">
        <f>PeakDays*G43</f>
        <v>21376869.65622453</v>
      </c>
      <c r="P43">
        <f>OntarioGDP*H43</f>
        <v>-33158474.050446726</v>
      </c>
      <c r="Q43">
        <f t="shared" si="1"/>
        <v>281017357.15282422</v>
      </c>
    </row>
    <row r="44" spans="1:17" x14ac:dyDescent="0.25">
      <c r="A44">
        <v>44013</v>
      </c>
      <c r="B44">
        <v>347121684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J44">
        <f>WHSL_kWh</f>
        <v>102120079.78286678</v>
      </c>
      <c r="K44">
        <f>N10HDD18*C44</f>
        <v>0</v>
      </c>
      <c r="L44">
        <f>N10CDD18*D44</f>
        <v>130723745.15831955</v>
      </c>
      <c r="M44">
        <f>StatDays*E44</f>
        <v>3654775.4966950528</v>
      </c>
      <c r="N44">
        <f>MonthDays*F44</f>
        <v>138491929.43458441</v>
      </c>
      <c r="O44">
        <f>PeakDays*G44</f>
        <v>21376869.65622453</v>
      </c>
      <c r="P44">
        <f>OntarioGDP*H44</f>
        <v>-32996700.173712011</v>
      </c>
      <c r="Q44">
        <f t="shared" si="1"/>
        <v>363370699.35497826</v>
      </c>
    </row>
    <row r="45" spans="1:17" x14ac:dyDescent="0.25">
      <c r="A45">
        <v>44044</v>
      </c>
      <c r="B45">
        <v>307825491.19999999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J45">
        <f>WHSL_kWh</f>
        <v>102120079.78286678</v>
      </c>
      <c r="K45">
        <f>N10HDD18*C45</f>
        <v>263051.4817015666</v>
      </c>
      <c r="L45">
        <f>N10CDD18*D45</f>
        <v>63691901.978503875</v>
      </c>
      <c r="M45">
        <f>StatDays*E45</f>
        <v>3654775.4966950528</v>
      </c>
      <c r="N45">
        <f>MonthDays*F45</f>
        <v>138491929.43458441</v>
      </c>
      <c r="O45">
        <f>PeakDays*G45</f>
        <v>19433517.869295027</v>
      </c>
      <c r="P45">
        <f>OntarioGDP*H45</f>
        <v>-32835715.556177758</v>
      </c>
      <c r="Q45">
        <f t="shared" si="1"/>
        <v>294819540.48746896</v>
      </c>
    </row>
    <row r="46" spans="1:17" x14ac:dyDescent="0.25">
      <c r="A46">
        <v>44075</v>
      </c>
      <c r="B46">
        <v>251413926.69999999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J46">
        <f>WHSL_kWh</f>
        <v>102120079.78286678</v>
      </c>
      <c r="K46">
        <f>N10HDD18*C46</f>
        <v>5075697.9082870465</v>
      </c>
      <c r="L46">
        <f>N10CDD18*D46</f>
        <v>8544035.6312627159</v>
      </c>
      <c r="M46">
        <f>StatDays*E46</f>
        <v>3654775.4966950528</v>
      </c>
      <c r="N46">
        <f>MonthDays*F46</f>
        <v>134024447.83992039</v>
      </c>
      <c r="O46">
        <f>PeakDays*G46</f>
        <v>20405193.762759779</v>
      </c>
      <c r="P46">
        <f>OntarioGDP*H46</f>
        <v>-32675516.382746551</v>
      </c>
      <c r="Q46">
        <f t="shared" si="1"/>
        <v>241148714.03904524</v>
      </c>
    </row>
    <row r="47" spans="1:17" x14ac:dyDescent="0.25">
      <c r="A47">
        <v>44105</v>
      </c>
      <c r="B47">
        <v>240496299.80000001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J47">
        <f>WHSL_kWh</f>
        <v>102120079.78286678</v>
      </c>
      <c r="K47">
        <f>N10HDD18*C47</f>
        <v>16847251.714432154</v>
      </c>
      <c r="L47">
        <f>N10CDD18*D47</f>
        <v>0</v>
      </c>
      <c r="M47">
        <f>StatDays*E47</f>
        <v>3654775.4966950528</v>
      </c>
      <c r="N47">
        <f>MonthDays*F47</f>
        <v>138491929.43458441</v>
      </c>
      <c r="O47">
        <f>PeakDays*G47</f>
        <v>20405193.762759779</v>
      </c>
      <c r="P47">
        <f>OntarioGDP*H47</f>
        <v>-32516098.750952311</v>
      </c>
      <c r="Q47">
        <f t="shared" si="1"/>
        <v>249003131.44038588</v>
      </c>
    </row>
    <row r="48" spans="1:17" x14ac:dyDescent="0.25">
      <c r="A48">
        <v>44136</v>
      </c>
      <c r="B48">
        <v>241980400.40000001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J48">
        <f>WHSL_kWh</f>
        <v>102120079.78286678</v>
      </c>
      <c r="K48">
        <f>N10HDD18*C48</f>
        <v>20954441.894636158</v>
      </c>
      <c r="L48">
        <f>N10CDD18*D48</f>
        <v>0</v>
      </c>
      <c r="M48">
        <f>StatDays*E48</f>
        <v>0</v>
      </c>
      <c r="N48">
        <f>MonthDays*F48</f>
        <v>134024447.83992039</v>
      </c>
      <c r="O48">
        <f>PeakDays*G48</f>
        <v>20405193.762759779</v>
      </c>
      <c r="P48">
        <f>OntarioGDP*H48</f>
        <v>-32357458.903943386</v>
      </c>
      <c r="Q48">
        <f t="shared" si="1"/>
        <v>245146704.37623975</v>
      </c>
    </row>
    <row r="49" spans="1:17" x14ac:dyDescent="0.25">
      <c r="A49">
        <v>44166</v>
      </c>
      <c r="B49">
        <v>266365374.19999999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J49">
        <f>WHSL_kWh</f>
        <v>102120079.78286678</v>
      </c>
      <c r="K49">
        <f>N10HDD18*C49</f>
        <v>34621162.057585731</v>
      </c>
      <c r="L49">
        <f>N10CDD18*D49</f>
        <v>0</v>
      </c>
      <c r="M49">
        <f>StatDays*E49</f>
        <v>7309550.9933901057</v>
      </c>
      <c r="N49">
        <f>MonthDays*F49</f>
        <v>138491929.43458441</v>
      </c>
      <c r="O49">
        <f>PeakDays*G49</f>
        <v>20405193.762759779</v>
      </c>
      <c r="P49">
        <f>OntarioGDP*H49</f>
        <v>-32199593.026622348</v>
      </c>
      <c r="Q49">
        <f t="shared" si="1"/>
        <v>270748323.00456446</v>
      </c>
    </row>
    <row r="50" spans="1:17" x14ac:dyDescent="0.25">
      <c r="A50">
        <v>44197</v>
      </c>
      <c r="B50">
        <v>0</v>
      </c>
      <c r="C50">
        <v>719.24</v>
      </c>
      <c r="D50">
        <v>0</v>
      </c>
      <c r="E50">
        <v>1</v>
      </c>
      <c r="F50">
        <v>31</v>
      </c>
      <c r="G50">
        <v>20</v>
      </c>
      <c r="H50">
        <v>1.1092654609999999</v>
      </c>
      <c r="J50">
        <f>WHSL_kWh</f>
        <v>102120079.78286678</v>
      </c>
      <c r="K50">
        <f>N10HDD18*C50</f>
        <v>42999351.749780633</v>
      </c>
      <c r="L50">
        <f>N10CDD18*D50</f>
        <v>0</v>
      </c>
      <c r="M50">
        <f>StatDays*E50</f>
        <v>3654775.4966950528</v>
      </c>
      <c r="N50">
        <f>MonthDays*F50</f>
        <v>138491929.43458441</v>
      </c>
      <c r="O50">
        <f>PeakDays*G50</f>
        <v>19433517.869295027</v>
      </c>
      <c r="P50">
        <f>OntarioGDP*H50</f>
        <v>-32305006.119652629</v>
      </c>
      <c r="Q50">
        <f t="shared" si="1"/>
        <v>274394648.21356922</v>
      </c>
    </row>
    <row r="51" spans="1:17" x14ac:dyDescent="0.25">
      <c r="A51">
        <v>44228</v>
      </c>
      <c r="B51">
        <v>0</v>
      </c>
      <c r="C51">
        <v>661.05</v>
      </c>
      <c r="D51">
        <v>0</v>
      </c>
      <c r="E51">
        <v>1</v>
      </c>
      <c r="F51">
        <v>28</v>
      </c>
      <c r="G51">
        <v>19</v>
      </c>
      <c r="H51">
        <v>1.1128969070000001</v>
      </c>
      <c r="J51">
        <f>WHSL_kWh</f>
        <v>102120079.78286678</v>
      </c>
      <c r="K51">
        <f>N10HDD18*C51</f>
        <v>39520495.904277407</v>
      </c>
      <c r="L51">
        <f>N10CDD18*D51</f>
        <v>0</v>
      </c>
      <c r="M51">
        <f>StatDays*E51</f>
        <v>3654775.4966950528</v>
      </c>
      <c r="N51">
        <f>MonthDays*F51</f>
        <v>125089484.65059236</v>
      </c>
      <c r="O51">
        <f>PeakDays*G51</f>
        <v>18461841.975830276</v>
      </c>
      <c r="P51">
        <f>OntarioGDP*H51</f>
        <v>-32410764.289700978</v>
      </c>
      <c r="Q51">
        <f t="shared" si="1"/>
        <v>256435913.52056086</v>
      </c>
    </row>
    <row r="52" spans="1:17" x14ac:dyDescent="0.25">
      <c r="A52">
        <v>44256</v>
      </c>
      <c r="B52">
        <v>0</v>
      </c>
      <c r="C52">
        <v>553.53</v>
      </c>
      <c r="D52">
        <v>0.22</v>
      </c>
      <c r="E52">
        <v>0</v>
      </c>
      <c r="F52">
        <v>31</v>
      </c>
      <c r="G52">
        <v>23</v>
      </c>
      <c r="H52">
        <v>1.1165402419999999</v>
      </c>
      <c r="J52">
        <f>WHSL_kWh</f>
        <v>102120079.78286678</v>
      </c>
      <c r="K52">
        <f>N10HDD18*C52</f>
        <v>33092474.242333673</v>
      </c>
      <c r="L52">
        <f>N10CDD18*D52</f>
        <v>170880.71262525429</v>
      </c>
      <c r="M52">
        <f>StatDays*E52</f>
        <v>0</v>
      </c>
      <c r="N52">
        <f>MonthDays*F52</f>
        <v>138491929.43458441</v>
      </c>
      <c r="O52">
        <f>PeakDays*G52</f>
        <v>22348545.549689282</v>
      </c>
      <c r="P52">
        <f>OntarioGDP*H52</f>
        <v>-32516868.701682609</v>
      </c>
      <c r="Q52">
        <f t="shared" si="1"/>
        <v>263707041.02041683</v>
      </c>
    </row>
    <row r="53" spans="1:17" x14ac:dyDescent="0.25">
      <c r="A53">
        <v>44287</v>
      </c>
      <c r="B53">
        <v>0</v>
      </c>
      <c r="C53">
        <v>352.08</v>
      </c>
      <c r="D53">
        <v>0</v>
      </c>
      <c r="E53">
        <v>0</v>
      </c>
      <c r="F53">
        <v>30</v>
      </c>
      <c r="G53">
        <v>21</v>
      </c>
      <c r="H53">
        <v>1.120195504</v>
      </c>
      <c r="J53">
        <f>WHSL_kWh</f>
        <v>102120079.78286678</v>
      </c>
      <c r="K53">
        <f>N10HDD18*C53</f>
        <v>21048901.290338084</v>
      </c>
      <c r="L53">
        <f>N10CDD18*D53</f>
        <v>0</v>
      </c>
      <c r="M53">
        <f>StatDays*E53</f>
        <v>0</v>
      </c>
      <c r="N53">
        <f>MonthDays*F53</f>
        <v>134024447.83992039</v>
      </c>
      <c r="O53">
        <f>PeakDays*G53</f>
        <v>20405193.762759779</v>
      </c>
      <c r="P53">
        <f>OntarioGDP*H53</f>
        <v>-32623320.462267026</v>
      </c>
      <c r="Q53">
        <f t="shared" si="1"/>
        <v>244975302.21361798</v>
      </c>
    </row>
    <row r="54" spans="1:17" x14ac:dyDescent="0.25">
      <c r="A54">
        <v>44317</v>
      </c>
      <c r="B54">
        <v>0</v>
      </c>
      <c r="C54">
        <v>137.03</v>
      </c>
      <c r="D54">
        <v>21.89</v>
      </c>
      <c r="E54">
        <v>1</v>
      </c>
      <c r="F54">
        <v>31</v>
      </c>
      <c r="G54">
        <v>20</v>
      </c>
      <c r="H54">
        <v>1.1238627329999999</v>
      </c>
      <c r="J54">
        <f>WHSL_kWh</f>
        <v>102120079.78286678</v>
      </c>
      <c r="K54">
        <f>N10HDD18*C54</f>
        <v>8192260.1221740162</v>
      </c>
      <c r="L54">
        <f>N10CDD18*D54</f>
        <v>17002630.906212803</v>
      </c>
      <c r="M54">
        <f>StatDays*E54</f>
        <v>3654775.4966950528</v>
      </c>
      <c r="N54">
        <f>MonthDays*F54</f>
        <v>138491929.43458441</v>
      </c>
      <c r="O54">
        <f>PeakDays*G54</f>
        <v>19433517.869295027</v>
      </c>
      <c r="P54">
        <f>OntarioGDP*H54</f>
        <v>-32730120.736369465</v>
      </c>
      <c r="Q54">
        <f t="shared" si="1"/>
        <v>256165072.87545863</v>
      </c>
    </row>
    <row r="55" spans="1:17" x14ac:dyDescent="0.25">
      <c r="A55">
        <v>44348</v>
      </c>
      <c r="B55">
        <v>0</v>
      </c>
      <c r="C55">
        <v>29.01</v>
      </c>
      <c r="D55">
        <v>55.68</v>
      </c>
      <c r="E55">
        <v>0</v>
      </c>
      <c r="F55">
        <v>30</v>
      </c>
      <c r="G55">
        <v>22</v>
      </c>
      <c r="H55">
        <v>1.127541967</v>
      </c>
      <c r="J55">
        <f>WHSL_kWh</f>
        <v>102120079.78286678</v>
      </c>
      <c r="K55">
        <f>N10HDD18*C55</f>
        <v>1734346.2464005563</v>
      </c>
      <c r="L55">
        <f>N10CDD18*D55</f>
        <v>43248354.904427998</v>
      </c>
      <c r="M55">
        <f>StatDays*E55</f>
        <v>0</v>
      </c>
      <c r="N55">
        <f>MonthDays*F55</f>
        <v>134024447.83992039</v>
      </c>
      <c r="O55">
        <f>PeakDays*G55</f>
        <v>21376869.65622453</v>
      </c>
      <c r="P55">
        <f>OntarioGDP*H55</f>
        <v>-32837270.630659405</v>
      </c>
      <c r="Q55">
        <f t="shared" si="1"/>
        <v>269666827.79918087</v>
      </c>
    </row>
    <row r="56" spans="1:17" x14ac:dyDescent="0.25">
      <c r="A56">
        <v>44378</v>
      </c>
      <c r="B56">
        <v>0</v>
      </c>
      <c r="C56">
        <v>3.89</v>
      </c>
      <c r="D56">
        <v>118.17</v>
      </c>
      <c r="E56">
        <v>1</v>
      </c>
      <c r="F56">
        <v>31</v>
      </c>
      <c r="G56">
        <v>21</v>
      </c>
      <c r="H56">
        <v>1.1312332460000001</v>
      </c>
      <c r="J56">
        <f>WHSL_kWh</f>
        <v>102120079.78286678</v>
      </c>
      <c r="K56">
        <f>N10HDD18*C56</f>
        <v>232561.42359524866</v>
      </c>
      <c r="L56">
        <f>N10CDD18*D56</f>
        <v>91786244.595119551</v>
      </c>
      <c r="M56">
        <f>StatDays*E56</f>
        <v>3654775.4966950528</v>
      </c>
      <c r="N56">
        <f>MonthDays*F56</f>
        <v>138491929.43458441</v>
      </c>
      <c r="O56">
        <f>PeakDays*G56</f>
        <v>20405193.762759779</v>
      </c>
      <c r="P56">
        <f>OntarioGDP*H56</f>
        <v>-32944771.310052101</v>
      </c>
      <c r="Q56">
        <f t="shared" si="1"/>
        <v>323746013.18556875</v>
      </c>
    </row>
    <row r="57" spans="1:17" x14ac:dyDescent="0.25">
      <c r="A57">
        <v>44409</v>
      </c>
      <c r="B57">
        <v>0</v>
      </c>
      <c r="C57">
        <v>9.49</v>
      </c>
      <c r="D57">
        <v>79.930000000000007</v>
      </c>
      <c r="E57">
        <v>1</v>
      </c>
      <c r="F57">
        <v>31</v>
      </c>
      <c r="G57">
        <v>21</v>
      </c>
      <c r="H57">
        <v>1.1349366089999999</v>
      </c>
      <c r="J57">
        <f>WHSL_kWh</f>
        <v>102120079.78286678</v>
      </c>
      <c r="K57">
        <f>N10HDD18*C57</f>
        <v>567354.21848815167</v>
      </c>
      <c r="L57">
        <f>N10CDD18*D57</f>
        <v>62084069.818802625</v>
      </c>
      <c r="M57">
        <f>StatDays*E57</f>
        <v>3654775.4966950528</v>
      </c>
      <c r="N57">
        <f>MonthDays*F57</f>
        <v>138491929.43458441</v>
      </c>
      <c r="O57">
        <f>PeakDays*G57</f>
        <v>20405193.762759779</v>
      </c>
      <c r="P57">
        <f>OntarioGDP*H57</f>
        <v>-33052623.910339896</v>
      </c>
      <c r="Q57">
        <f t="shared" si="1"/>
        <v>294270778.60385692</v>
      </c>
    </row>
    <row r="58" spans="1:17" x14ac:dyDescent="0.25">
      <c r="A58">
        <v>44440</v>
      </c>
      <c r="B58">
        <v>0</v>
      </c>
      <c r="C58">
        <v>68.5</v>
      </c>
      <c r="D58">
        <v>35.21</v>
      </c>
      <c r="E58">
        <v>1</v>
      </c>
      <c r="F58">
        <v>30</v>
      </c>
      <c r="G58">
        <v>21</v>
      </c>
      <c r="H58">
        <v>1.1386520959999999</v>
      </c>
      <c r="J58">
        <f>WHSL_kWh</f>
        <v>102120079.78286678</v>
      </c>
      <c r="K58">
        <f>N10HDD18*C58</f>
        <v>4095233.2946721166</v>
      </c>
      <c r="L58">
        <f>N10CDD18*D58</f>
        <v>27348681.325160019</v>
      </c>
      <c r="M58">
        <f>StatDays*E58</f>
        <v>3654775.4966950528</v>
      </c>
      <c r="N58">
        <f>MonthDays*F58</f>
        <v>134024447.83992039</v>
      </c>
      <c r="O58">
        <f>PeakDays*G58</f>
        <v>20405193.762759779</v>
      </c>
      <c r="P58">
        <f>OntarioGDP*H58</f>
        <v>-33160829.59643805</v>
      </c>
      <c r="Q58">
        <f t="shared" si="1"/>
        <v>258487581.90563607</v>
      </c>
    </row>
    <row r="59" spans="1:17" x14ac:dyDescent="0.25">
      <c r="A59">
        <v>44470</v>
      </c>
      <c r="B59">
        <v>0</v>
      </c>
      <c r="C59">
        <v>243.2222222</v>
      </c>
      <c r="D59">
        <v>2.71</v>
      </c>
      <c r="E59">
        <v>1</v>
      </c>
      <c r="F59">
        <v>31</v>
      </c>
      <c r="G59">
        <v>20</v>
      </c>
      <c r="H59">
        <v>1.1423797469999999</v>
      </c>
      <c r="J59">
        <f>WHSL_kWh</f>
        <v>102120079.78286678</v>
      </c>
      <c r="K59">
        <f>N10HDD18*C59</f>
        <v>14540901.348285833</v>
      </c>
      <c r="L59">
        <f>N10CDD18*D59</f>
        <v>2104939.6873383597</v>
      </c>
      <c r="M59">
        <f>StatDays*E59</f>
        <v>3654775.4966950528</v>
      </c>
      <c r="N59">
        <f>MonthDays*F59</f>
        <v>138491929.43458441</v>
      </c>
      <c r="O59">
        <f>PeakDays*G59</f>
        <v>19433517.869295027</v>
      </c>
      <c r="P59">
        <f>OntarioGDP*H59</f>
        <v>-33269389.533261798</v>
      </c>
      <c r="Q59">
        <f t="shared" si="1"/>
        <v>247076754.08580366</v>
      </c>
    </row>
    <row r="60" spans="1:17" x14ac:dyDescent="0.25">
      <c r="A60">
        <v>44501</v>
      </c>
      <c r="B60">
        <v>0</v>
      </c>
      <c r="C60">
        <v>434.36111110000002</v>
      </c>
      <c r="D60">
        <v>0</v>
      </c>
      <c r="E60">
        <v>0</v>
      </c>
      <c r="F60">
        <v>30</v>
      </c>
      <c r="G60">
        <v>22</v>
      </c>
      <c r="H60">
        <v>1.1461196010000001</v>
      </c>
      <c r="J60">
        <f>WHSL_kWh</f>
        <v>102120079.78286678</v>
      </c>
      <c r="K60">
        <f>N10HDD18*C60</f>
        <v>25968030.424634952</v>
      </c>
      <c r="L60">
        <f>N10CDD18*D60</f>
        <v>0</v>
      </c>
      <c r="M60">
        <f>StatDays*E60</f>
        <v>0</v>
      </c>
      <c r="N60">
        <f>MonthDays*F60</f>
        <v>134024447.83992039</v>
      </c>
      <c r="O60">
        <f>PeakDays*G60</f>
        <v>21376869.65622453</v>
      </c>
      <c r="P60">
        <f>OntarioGDP*H60</f>
        <v>-33378304.856603514</v>
      </c>
      <c r="Q60">
        <f t="shared" si="1"/>
        <v>250111122.84704316</v>
      </c>
    </row>
    <row r="61" spans="1:17" x14ac:dyDescent="0.25">
      <c r="A61">
        <v>44531</v>
      </c>
      <c r="B61">
        <v>0</v>
      </c>
      <c r="C61">
        <v>585.51</v>
      </c>
      <c r="D61">
        <v>0</v>
      </c>
      <c r="E61">
        <v>2</v>
      </c>
      <c r="F61">
        <v>31</v>
      </c>
      <c r="G61">
        <v>21</v>
      </c>
      <c r="H61">
        <v>1.1498716980000001</v>
      </c>
      <c r="J61">
        <f>WHSL_kWh</f>
        <v>102120079.78286678</v>
      </c>
      <c r="K61">
        <f>N10HDD18*C61</f>
        <v>35004380.238882788</v>
      </c>
      <c r="L61">
        <f>N10CDD18*D61</f>
        <v>0</v>
      </c>
      <c r="M61">
        <f>StatDays*E61</f>
        <v>7309550.9933901057</v>
      </c>
      <c r="N61">
        <f>MonthDays*F61</f>
        <v>138491929.43458441</v>
      </c>
      <c r="O61">
        <f>PeakDays*G61</f>
        <v>20405193.762759779</v>
      </c>
      <c r="P61">
        <f>OntarioGDP*H61</f>
        <v>-33487576.731378432</v>
      </c>
      <c r="Q61">
        <f t="shared" si="1"/>
        <v>269843557.48110545</v>
      </c>
    </row>
    <row r="62" spans="1:17" x14ac:dyDescent="0.25">
      <c r="A62">
        <v>44562</v>
      </c>
      <c r="B62">
        <v>0</v>
      </c>
      <c r="C62">
        <v>719.24</v>
      </c>
      <c r="D62">
        <v>0</v>
      </c>
      <c r="E62">
        <v>1</v>
      </c>
      <c r="F62">
        <v>31</v>
      </c>
      <c r="G62">
        <v>20</v>
      </c>
      <c r="H62">
        <v>1.15391303</v>
      </c>
      <c r="J62">
        <f>WHSL_kWh</f>
        <v>102120079.78286678</v>
      </c>
      <c r="K62">
        <f>N10HDD18*C62</f>
        <v>42999351.749780633</v>
      </c>
      <c r="L62">
        <f>N10CDD18*D62</f>
        <v>0</v>
      </c>
      <c r="M62">
        <f>StatDays*E62</f>
        <v>3654775.4966950528</v>
      </c>
      <c r="N62">
        <f>MonthDays*F62</f>
        <v>138491929.43458441</v>
      </c>
      <c r="O62">
        <f>PeakDays*G62</f>
        <v>19433517.869295027</v>
      </c>
      <c r="P62">
        <f>OntarioGDP*H62</f>
        <v>-33605271.962665856</v>
      </c>
      <c r="Q62">
        <f t="shared" si="1"/>
        <v>273094382.370556</v>
      </c>
    </row>
    <row r="63" spans="1:17" x14ac:dyDescent="0.25">
      <c r="A63">
        <v>44593</v>
      </c>
      <c r="B63">
        <v>0</v>
      </c>
      <c r="C63">
        <v>661.05</v>
      </c>
      <c r="D63">
        <v>0</v>
      </c>
      <c r="E63">
        <v>1</v>
      </c>
      <c r="F63">
        <v>28</v>
      </c>
      <c r="G63">
        <v>19</v>
      </c>
      <c r="H63">
        <v>1.1579685639999999</v>
      </c>
      <c r="J63">
        <f>WHSL_kWh</f>
        <v>102120079.78286678</v>
      </c>
      <c r="K63">
        <f>N10HDD18*C63</f>
        <v>39520495.904277407</v>
      </c>
      <c r="L63">
        <f>N10CDD18*D63</f>
        <v>0</v>
      </c>
      <c r="M63">
        <f>StatDays*E63</f>
        <v>3654775.4966950528</v>
      </c>
      <c r="N63">
        <f>MonthDays*F63</f>
        <v>125089484.65059236</v>
      </c>
      <c r="O63">
        <f>PeakDays*G63</f>
        <v>18461841.975830276</v>
      </c>
      <c r="P63">
        <f>OntarioGDP*H63</f>
        <v>-33723380.797110543</v>
      </c>
      <c r="Q63">
        <f t="shared" si="1"/>
        <v>255123297.01315129</v>
      </c>
    </row>
    <row r="64" spans="1:17" x14ac:dyDescent="0.25">
      <c r="A64">
        <v>44621</v>
      </c>
      <c r="B64">
        <v>0</v>
      </c>
      <c r="C64">
        <v>553.53</v>
      </c>
      <c r="D64">
        <v>0.22</v>
      </c>
      <c r="E64">
        <v>0</v>
      </c>
      <c r="F64">
        <v>31</v>
      </c>
      <c r="G64">
        <v>23</v>
      </c>
      <c r="H64">
        <v>1.162038353</v>
      </c>
      <c r="J64">
        <f>WHSL_kWh</f>
        <v>102120079.78286678</v>
      </c>
      <c r="K64">
        <f>N10HDD18*C64</f>
        <v>33092474.242333673</v>
      </c>
      <c r="L64">
        <f>N10CDD18*D64</f>
        <v>170880.71262525429</v>
      </c>
      <c r="M64">
        <f>StatDays*E64</f>
        <v>0</v>
      </c>
      <c r="N64">
        <f>MonthDays*F64</f>
        <v>138491929.43458441</v>
      </c>
      <c r="O64">
        <f>PeakDays*G64</f>
        <v>22348545.549689282</v>
      </c>
      <c r="P64">
        <f>OntarioGDP*H64</f>
        <v>-33841904.778225191</v>
      </c>
      <c r="Q64">
        <f t="shared" si="1"/>
        <v>262382004.94387424</v>
      </c>
    </row>
    <row r="65" spans="1:17" x14ac:dyDescent="0.25">
      <c r="A65">
        <v>44652</v>
      </c>
      <c r="B65">
        <v>0</v>
      </c>
      <c r="C65">
        <v>352.08</v>
      </c>
      <c r="D65">
        <v>0</v>
      </c>
      <c r="E65">
        <v>0</v>
      </c>
      <c r="F65">
        <v>30</v>
      </c>
      <c r="G65">
        <v>20</v>
      </c>
      <c r="H65">
        <v>1.1661224450000001</v>
      </c>
      <c r="J65">
        <f>WHSL_kWh</f>
        <v>102120079.78286678</v>
      </c>
      <c r="K65">
        <f>N10HDD18*C65</f>
        <v>21048901.290338084</v>
      </c>
      <c r="L65">
        <f>N10CDD18*D65</f>
        <v>0</v>
      </c>
      <c r="M65">
        <f>StatDays*E65</f>
        <v>0</v>
      </c>
      <c r="N65">
        <f>MonthDays*F65</f>
        <v>134024447.83992039</v>
      </c>
      <c r="O65">
        <f>PeakDays*G65</f>
        <v>19433517.869295027</v>
      </c>
      <c r="P65">
        <f>OntarioGDP*H65</f>
        <v>-33960845.303908087</v>
      </c>
      <c r="Q65">
        <f t="shared" si="1"/>
        <v>242666101.4785122</v>
      </c>
    </row>
    <row r="66" spans="1:17" x14ac:dyDescent="0.25">
      <c r="A66">
        <v>44682</v>
      </c>
      <c r="B66">
        <v>0</v>
      </c>
      <c r="C66">
        <v>137.03</v>
      </c>
      <c r="D66">
        <v>21.89</v>
      </c>
      <c r="E66">
        <v>1</v>
      </c>
      <c r="F66">
        <v>31</v>
      </c>
      <c r="G66">
        <v>21</v>
      </c>
      <c r="H66">
        <v>1.170220891</v>
      </c>
      <c r="J66">
        <f>WHSL_kWh</f>
        <v>102120079.78286678</v>
      </c>
      <c r="K66">
        <f>N10HDD18*C66</f>
        <v>8192260.1221740162</v>
      </c>
      <c r="L66">
        <f>N10CDD18*D66</f>
        <v>17002630.906212803</v>
      </c>
      <c r="M66">
        <f>StatDays*E66</f>
        <v>3654775.4966950528</v>
      </c>
      <c r="N66">
        <f>MonthDays*F66</f>
        <v>138491929.43458441</v>
      </c>
      <c r="O66">
        <f>PeakDays*G66</f>
        <v>20405193.762759779</v>
      </c>
      <c r="P66">
        <f>OntarioGDP*H66</f>
        <v>-34080203.859426178</v>
      </c>
      <c r="Q66">
        <f t="shared" ref="Q66:Q97" si="2">SUM(J66:P66)</f>
        <v>255786665.64586672</v>
      </c>
    </row>
    <row r="67" spans="1:17" x14ac:dyDescent="0.25">
      <c r="A67">
        <v>44713</v>
      </c>
      <c r="B67">
        <v>0</v>
      </c>
      <c r="C67">
        <v>29.01</v>
      </c>
      <c r="D67">
        <v>55.68</v>
      </c>
      <c r="E67">
        <v>0</v>
      </c>
      <c r="F67">
        <v>30</v>
      </c>
      <c r="G67">
        <v>22</v>
      </c>
      <c r="H67">
        <v>1.1743337410000001</v>
      </c>
      <c r="J67">
        <f>WHSL_kWh</f>
        <v>102120079.78286678</v>
      </c>
      <c r="K67">
        <f>N10HDD18*C67</f>
        <v>1734346.2464005563</v>
      </c>
      <c r="L67">
        <f>N10CDD18*D67</f>
        <v>43248354.904427998</v>
      </c>
      <c r="M67">
        <f>StatDays*E67</f>
        <v>0</v>
      </c>
      <c r="N67">
        <f>MonthDays*F67</f>
        <v>134024447.83992039</v>
      </c>
      <c r="O67">
        <f>PeakDays*G67</f>
        <v>21376869.65622453</v>
      </c>
      <c r="P67">
        <f>OntarioGDP*H67</f>
        <v>-34199981.900923513</v>
      </c>
      <c r="Q67">
        <f t="shared" si="2"/>
        <v>268304116.52891675</v>
      </c>
    </row>
    <row r="68" spans="1:17" x14ac:dyDescent="0.25">
      <c r="A68">
        <v>44743</v>
      </c>
      <c r="B68">
        <v>0</v>
      </c>
      <c r="C68">
        <v>3.89</v>
      </c>
      <c r="D68">
        <v>118.17</v>
      </c>
      <c r="E68">
        <v>1</v>
      </c>
      <c r="F68">
        <v>31</v>
      </c>
      <c r="G68">
        <v>20</v>
      </c>
      <c r="H68">
        <v>1.178461046</v>
      </c>
      <c r="J68">
        <f>WHSL_kWh</f>
        <v>102120079.78286678</v>
      </c>
      <c r="K68">
        <f>N10HDD18*C68</f>
        <v>232561.42359524866</v>
      </c>
      <c r="L68">
        <f>N10CDD18*D68</f>
        <v>91786244.595119551</v>
      </c>
      <c r="M68">
        <f>StatDays*E68</f>
        <v>3654775.4966950528</v>
      </c>
      <c r="N68">
        <f>MonthDays*F68</f>
        <v>138491929.43458441</v>
      </c>
      <c r="O68">
        <f>PeakDays*G68</f>
        <v>19433517.869295027</v>
      </c>
      <c r="P68">
        <f>OntarioGDP*H68</f>
        <v>-34320180.913667016</v>
      </c>
      <c r="Q68">
        <f t="shared" si="2"/>
        <v>321398927.68848902</v>
      </c>
    </row>
    <row r="69" spans="1:17" x14ac:dyDescent="0.25">
      <c r="A69">
        <v>44774</v>
      </c>
      <c r="B69">
        <v>0</v>
      </c>
      <c r="C69">
        <v>9.49</v>
      </c>
      <c r="D69">
        <v>79.930000000000007</v>
      </c>
      <c r="E69">
        <v>1</v>
      </c>
      <c r="F69">
        <v>31</v>
      </c>
      <c r="G69">
        <v>22</v>
      </c>
      <c r="H69">
        <v>1.182602857</v>
      </c>
      <c r="J69">
        <f>WHSL_kWh</f>
        <v>102120079.78286678</v>
      </c>
      <c r="K69">
        <f>N10HDD18*C69</f>
        <v>567354.21848815167</v>
      </c>
      <c r="L69">
        <f>N10CDD18*D69</f>
        <v>62084069.818802625</v>
      </c>
      <c r="M69">
        <f>StatDays*E69</f>
        <v>3654775.4966950528</v>
      </c>
      <c r="N69">
        <f>MonthDays*F69</f>
        <v>138491929.43458441</v>
      </c>
      <c r="O69">
        <f>PeakDays*G69</f>
        <v>21376869.65622453</v>
      </c>
      <c r="P69">
        <f>OntarioGDP*H69</f>
        <v>-34440802.38292364</v>
      </c>
      <c r="Q69">
        <f t="shared" si="2"/>
        <v>293854276.02473789</v>
      </c>
    </row>
    <row r="70" spans="1:17" x14ac:dyDescent="0.25">
      <c r="A70">
        <v>44805</v>
      </c>
      <c r="B70">
        <v>0</v>
      </c>
      <c r="C70">
        <v>68.5</v>
      </c>
      <c r="D70">
        <v>35.21</v>
      </c>
      <c r="E70">
        <v>1</v>
      </c>
      <c r="F70">
        <v>30</v>
      </c>
      <c r="G70">
        <v>21</v>
      </c>
      <c r="H70">
        <v>1.1867592250000001</v>
      </c>
      <c r="J70">
        <f>WHSL_kWh</f>
        <v>102120079.78286678</v>
      </c>
      <c r="K70">
        <f>N10HDD18*C70</f>
        <v>4095233.2946721166</v>
      </c>
      <c r="L70">
        <f>N10CDD18*D70</f>
        <v>27348681.325160019</v>
      </c>
      <c r="M70">
        <f>StatDays*E70</f>
        <v>3654775.4966950528</v>
      </c>
      <c r="N70">
        <f>MonthDays*F70</f>
        <v>134024447.83992039</v>
      </c>
      <c r="O70">
        <f>PeakDays*G70</f>
        <v>20405193.762759779</v>
      </c>
      <c r="P70">
        <f>OntarioGDP*H70</f>
        <v>-34561847.793960311</v>
      </c>
      <c r="Q70">
        <f t="shared" si="2"/>
        <v>257086563.70811382</v>
      </c>
    </row>
    <row r="71" spans="1:17" x14ac:dyDescent="0.25">
      <c r="A71">
        <v>44835</v>
      </c>
      <c r="B71">
        <v>0</v>
      </c>
      <c r="C71">
        <v>243.2222222</v>
      </c>
      <c r="D71">
        <v>2.71</v>
      </c>
      <c r="E71">
        <v>1</v>
      </c>
      <c r="F71">
        <v>31</v>
      </c>
      <c r="G71">
        <v>20</v>
      </c>
      <c r="H71">
        <v>1.190930201</v>
      </c>
      <c r="J71">
        <f>WHSL_kWh</f>
        <v>102120079.78286678</v>
      </c>
      <c r="K71">
        <f>N10HDD18*C71</f>
        <v>14540901.348285833</v>
      </c>
      <c r="L71">
        <f>N10CDD18*D71</f>
        <v>2104939.6873383597</v>
      </c>
      <c r="M71">
        <f>StatDays*E71</f>
        <v>3654775.4966950528</v>
      </c>
      <c r="N71">
        <f>MonthDays*F71</f>
        <v>138491929.43458441</v>
      </c>
      <c r="O71">
        <f>PeakDays*G71</f>
        <v>19433517.869295027</v>
      </c>
      <c r="P71">
        <f>OntarioGDP*H71</f>
        <v>-34683318.632043965</v>
      </c>
      <c r="Q71">
        <f t="shared" si="2"/>
        <v>245662824.98702151</v>
      </c>
    </row>
    <row r="72" spans="1:17" x14ac:dyDescent="0.25">
      <c r="A72">
        <v>44866</v>
      </c>
      <c r="B72">
        <v>0</v>
      </c>
      <c r="C72">
        <v>434.36111110000002</v>
      </c>
      <c r="D72">
        <v>0</v>
      </c>
      <c r="E72">
        <v>0</v>
      </c>
      <c r="F72">
        <v>30</v>
      </c>
      <c r="G72">
        <v>22</v>
      </c>
      <c r="H72">
        <v>1.195115836</v>
      </c>
      <c r="J72">
        <f>WHSL_kWh</f>
        <v>102120079.78286678</v>
      </c>
      <c r="K72">
        <f>N10HDD18*C72</f>
        <v>25968030.424634952</v>
      </c>
      <c r="L72">
        <f>N10CDD18*D72</f>
        <v>0</v>
      </c>
      <c r="M72">
        <f>StatDays*E72</f>
        <v>0</v>
      </c>
      <c r="N72">
        <f>MonthDays*F72</f>
        <v>134024447.83992039</v>
      </c>
      <c r="O72">
        <f>PeakDays*G72</f>
        <v>21376869.65622453</v>
      </c>
      <c r="P72">
        <f>OntarioGDP*H72</f>
        <v>-34805216.382441543</v>
      </c>
      <c r="Q72">
        <f t="shared" si="2"/>
        <v>248684211.32120511</v>
      </c>
    </row>
    <row r="73" spans="1:17" x14ac:dyDescent="0.25">
      <c r="A73">
        <v>44896</v>
      </c>
      <c r="B73">
        <v>0</v>
      </c>
      <c r="C73">
        <v>585.51</v>
      </c>
      <c r="D73">
        <v>0</v>
      </c>
      <c r="E73">
        <v>2</v>
      </c>
      <c r="F73">
        <v>31</v>
      </c>
      <c r="G73">
        <v>20</v>
      </c>
      <c r="H73">
        <v>1.199316182</v>
      </c>
      <c r="J73">
        <f>WHSL_kWh</f>
        <v>102120079.78286678</v>
      </c>
      <c r="K73">
        <f>N10HDD18*C73</f>
        <v>35004380.238882788</v>
      </c>
      <c r="L73">
        <f>N10CDD18*D73</f>
        <v>0</v>
      </c>
      <c r="M73">
        <f>StatDays*E73</f>
        <v>7309550.9933901057</v>
      </c>
      <c r="N73">
        <f>MonthDays*F73</f>
        <v>138491929.43458441</v>
      </c>
      <c r="O73">
        <f>PeakDays*G73</f>
        <v>19433517.869295027</v>
      </c>
      <c r="P73">
        <f>OntarioGDP*H73</f>
        <v>-34927542.559542865</v>
      </c>
      <c r="Q73">
        <f t="shared" si="2"/>
        <v>267431915.75947621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EFE97-C45E-4824-A434-8139C43D0D49}">
  <dimension ref="A1:D73"/>
  <sheetViews>
    <sheetView workbookViewId="0"/>
  </sheetViews>
  <sheetFormatPr defaultRowHeight="15" x14ac:dyDescent="0.25"/>
  <cols>
    <col min="1" max="1" width="9.7109375" bestFit="1" customWidth="1"/>
    <col min="2" max="2" width="9.7109375" customWidth="1"/>
    <col min="3" max="4" width="13.5703125" bestFit="1" customWidth="1"/>
  </cols>
  <sheetData>
    <row r="1" spans="1:4" x14ac:dyDescent="0.25">
      <c r="A1" t="s">
        <v>8</v>
      </c>
      <c r="B1" t="s">
        <v>0</v>
      </c>
      <c r="C1" t="s">
        <v>3</v>
      </c>
      <c r="D1" t="s">
        <v>37</v>
      </c>
    </row>
    <row r="2" spans="1:4" x14ac:dyDescent="0.25">
      <c r="A2" s="8">
        <v>42736</v>
      </c>
      <c r="B2" s="2">
        <f t="shared" ref="B2:B33" si="0">YEAR(A2)</f>
        <v>2017</v>
      </c>
      <c r="C2">
        <v>277000989.10000002</v>
      </c>
      <c r="D2">
        <v>270020143.64945126</v>
      </c>
    </row>
    <row r="3" spans="1:4" x14ac:dyDescent="0.25">
      <c r="A3" s="8">
        <v>42767</v>
      </c>
      <c r="B3" s="2">
        <f t="shared" si="0"/>
        <v>2017</v>
      </c>
      <c r="C3">
        <v>242928835.30000001</v>
      </c>
      <c r="D3">
        <v>247468472.41578594</v>
      </c>
    </row>
    <row r="4" spans="1:4" x14ac:dyDescent="0.25">
      <c r="A4" s="8">
        <v>42795</v>
      </c>
      <c r="B4" s="2">
        <f t="shared" si="0"/>
        <v>2017</v>
      </c>
      <c r="C4">
        <v>268282989.5</v>
      </c>
      <c r="D4">
        <v>264508535.86366689</v>
      </c>
    </row>
    <row r="5" spans="1:4" x14ac:dyDescent="0.25">
      <c r="A5" s="8">
        <v>42826</v>
      </c>
      <c r="B5" s="2">
        <f t="shared" si="0"/>
        <v>2017</v>
      </c>
      <c r="C5">
        <v>234677447.19999999</v>
      </c>
      <c r="D5">
        <v>237583114.63557535</v>
      </c>
    </row>
    <row r="6" spans="1:4" x14ac:dyDescent="0.25">
      <c r="A6" s="8">
        <v>42856</v>
      </c>
      <c r="B6" s="2">
        <f t="shared" si="0"/>
        <v>2017</v>
      </c>
      <c r="C6">
        <v>244160124.5</v>
      </c>
      <c r="D6">
        <v>251519494.97304314</v>
      </c>
    </row>
    <row r="7" spans="1:4" x14ac:dyDescent="0.25">
      <c r="A7" s="8">
        <v>42887</v>
      </c>
      <c r="B7" s="2">
        <f t="shared" si="0"/>
        <v>2017</v>
      </c>
      <c r="C7">
        <v>275426179.89999998</v>
      </c>
      <c r="D7">
        <v>278939347.44687796</v>
      </c>
    </row>
    <row r="8" spans="1:4" x14ac:dyDescent="0.25">
      <c r="A8" s="8">
        <v>42917</v>
      </c>
      <c r="B8" s="2">
        <f t="shared" si="0"/>
        <v>2017</v>
      </c>
      <c r="C8">
        <v>302256564.30000001</v>
      </c>
      <c r="D8">
        <v>304389343.76142019</v>
      </c>
    </row>
    <row r="9" spans="1:4" x14ac:dyDescent="0.25">
      <c r="A9" s="8">
        <v>42948</v>
      </c>
      <c r="B9" s="2">
        <f t="shared" si="0"/>
        <v>2017</v>
      </c>
      <c r="C9">
        <v>284023807.19999999</v>
      </c>
      <c r="D9">
        <v>273624182.12244099</v>
      </c>
    </row>
    <row r="10" spans="1:4" x14ac:dyDescent="0.25">
      <c r="A10" s="8">
        <v>42979</v>
      </c>
      <c r="B10" s="2">
        <f t="shared" si="0"/>
        <v>2017</v>
      </c>
      <c r="C10">
        <v>268671076.80000001</v>
      </c>
      <c r="D10">
        <v>274501192.57907701</v>
      </c>
    </row>
    <row r="11" spans="1:4" x14ac:dyDescent="0.25">
      <c r="A11" s="8">
        <v>43009</v>
      </c>
      <c r="B11" s="2">
        <f t="shared" si="0"/>
        <v>2017</v>
      </c>
      <c r="C11">
        <v>249859153.69999999</v>
      </c>
      <c r="D11">
        <v>246906085.23290163</v>
      </c>
    </row>
    <row r="12" spans="1:4" x14ac:dyDescent="0.25">
      <c r="A12" s="8">
        <v>43040</v>
      </c>
      <c r="B12" s="2">
        <f t="shared" si="0"/>
        <v>2017</v>
      </c>
      <c r="C12">
        <v>253035874.40000001</v>
      </c>
      <c r="D12">
        <v>252249523.45670485</v>
      </c>
    </row>
    <row r="13" spans="1:4" x14ac:dyDescent="0.25">
      <c r="A13" s="8">
        <v>43070</v>
      </c>
      <c r="B13" s="2">
        <f t="shared" si="0"/>
        <v>2017</v>
      </c>
      <c r="C13">
        <v>278099027.30000001</v>
      </c>
      <c r="D13">
        <v>276783429.71373326</v>
      </c>
    </row>
    <row r="14" spans="1:4" x14ac:dyDescent="0.25">
      <c r="A14" s="8">
        <v>43101</v>
      </c>
      <c r="B14" s="2">
        <f t="shared" si="0"/>
        <v>2018</v>
      </c>
      <c r="C14">
        <v>289798490.89999998</v>
      </c>
      <c r="D14">
        <v>278318966.01174992</v>
      </c>
    </row>
    <row r="15" spans="1:4" x14ac:dyDescent="0.25">
      <c r="A15" s="8">
        <v>43132</v>
      </c>
      <c r="B15" s="2">
        <f t="shared" si="0"/>
        <v>2018</v>
      </c>
      <c r="C15">
        <v>251614557</v>
      </c>
      <c r="D15">
        <v>251124034.28529486</v>
      </c>
    </row>
    <row r="16" spans="1:4" x14ac:dyDescent="0.25">
      <c r="A16" s="8">
        <v>43160</v>
      </c>
      <c r="B16" s="2">
        <f t="shared" si="0"/>
        <v>2018</v>
      </c>
      <c r="C16">
        <v>268375998.5</v>
      </c>
      <c r="D16">
        <v>264040962.72207835</v>
      </c>
    </row>
    <row r="17" spans="1:4" x14ac:dyDescent="0.25">
      <c r="A17" s="8">
        <v>43191</v>
      </c>
      <c r="B17" s="2">
        <f t="shared" si="0"/>
        <v>2018</v>
      </c>
      <c r="C17">
        <v>248656909</v>
      </c>
      <c r="D17">
        <v>249179578.03561306</v>
      </c>
    </row>
    <row r="18" spans="1:4" x14ac:dyDescent="0.25">
      <c r="A18" s="8">
        <v>43221</v>
      </c>
      <c r="B18" s="2">
        <f t="shared" si="0"/>
        <v>2018</v>
      </c>
      <c r="C18">
        <v>263110475.40000001</v>
      </c>
      <c r="D18">
        <v>266906462.48636103</v>
      </c>
    </row>
    <row r="19" spans="1:4" x14ac:dyDescent="0.25">
      <c r="A19" s="8">
        <v>43252</v>
      </c>
      <c r="B19" s="2">
        <f t="shared" si="0"/>
        <v>2018</v>
      </c>
      <c r="C19">
        <v>281217537.19999999</v>
      </c>
      <c r="D19">
        <v>266488474.49098721</v>
      </c>
    </row>
    <row r="20" spans="1:4" x14ac:dyDescent="0.25">
      <c r="A20" s="8">
        <v>43282</v>
      </c>
      <c r="B20" s="2">
        <f t="shared" si="0"/>
        <v>2018</v>
      </c>
      <c r="C20">
        <v>323148008.69999999</v>
      </c>
      <c r="D20">
        <v>314703829.8960318</v>
      </c>
    </row>
    <row r="21" spans="1:4" x14ac:dyDescent="0.25">
      <c r="A21" s="8">
        <v>43313</v>
      </c>
      <c r="B21" s="2">
        <f t="shared" si="0"/>
        <v>2018</v>
      </c>
      <c r="C21">
        <v>325222346.5</v>
      </c>
      <c r="D21">
        <v>325392898.1555075</v>
      </c>
    </row>
    <row r="22" spans="1:4" x14ac:dyDescent="0.25">
      <c r="A22" s="8">
        <v>43344</v>
      </c>
      <c r="B22" s="2">
        <f t="shared" si="0"/>
        <v>2018</v>
      </c>
      <c r="C22">
        <v>281705838.60000002</v>
      </c>
      <c r="D22">
        <v>278150390.47047043</v>
      </c>
    </row>
    <row r="23" spans="1:4" x14ac:dyDescent="0.25">
      <c r="A23" s="8">
        <v>43374</v>
      </c>
      <c r="B23" s="2">
        <f t="shared" si="0"/>
        <v>2018</v>
      </c>
      <c r="C23">
        <v>252830302.90000001</v>
      </c>
      <c r="D23">
        <v>257275812.1272209</v>
      </c>
    </row>
    <row r="24" spans="1:4" x14ac:dyDescent="0.25">
      <c r="A24" s="8">
        <v>43405</v>
      </c>
      <c r="B24" s="2">
        <f t="shared" si="0"/>
        <v>2018</v>
      </c>
      <c r="C24">
        <v>259398467.19999999</v>
      </c>
      <c r="D24">
        <v>255090652.65518731</v>
      </c>
    </row>
    <row r="25" spans="1:4" x14ac:dyDescent="0.25">
      <c r="A25" s="8">
        <v>43435</v>
      </c>
      <c r="B25" s="2">
        <f t="shared" si="0"/>
        <v>2018</v>
      </c>
      <c r="C25">
        <v>265712562.69999999</v>
      </c>
      <c r="D25">
        <v>266650527.27086028</v>
      </c>
    </row>
    <row r="26" spans="1:4" x14ac:dyDescent="0.25">
      <c r="A26" s="8">
        <v>43466</v>
      </c>
      <c r="B26" s="2">
        <f t="shared" si="0"/>
        <v>2019</v>
      </c>
      <c r="C26">
        <v>287103504.5</v>
      </c>
      <c r="D26">
        <v>278049950.43564099</v>
      </c>
    </row>
    <row r="27" spans="1:4" x14ac:dyDescent="0.25">
      <c r="A27" s="8">
        <v>43497</v>
      </c>
      <c r="B27" s="2">
        <f t="shared" si="0"/>
        <v>2019</v>
      </c>
      <c r="C27">
        <v>255789708.59999999</v>
      </c>
      <c r="D27">
        <v>253245924.80923033</v>
      </c>
    </row>
    <row r="28" spans="1:4" x14ac:dyDescent="0.25">
      <c r="A28" s="8">
        <v>43525</v>
      </c>
      <c r="B28" s="2">
        <f t="shared" si="0"/>
        <v>2019</v>
      </c>
      <c r="C28">
        <v>268817713.80000001</v>
      </c>
      <c r="D28">
        <v>263666276.36459395</v>
      </c>
    </row>
    <row r="29" spans="1:4" x14ac:dyDescent="0.25">
      <c r="A29" s="8">
        <v>43556</v>
      </c>
      <c r="B29" s="2">
        <f t="shared" si="0"/>
        <v>2019</v>
      </c>
      <c r="C29">
        <v>238123760.19999999</v>
      </c>
      <c r="D29">
        <v>243747162.08929786</v>
      </c>
    </row>
    <row r="30" spans="1:4" x14ac:dyDescent="0.25">
      <c r="A30" s="8">
        <v>43586</v>
      </c>
      <c r="B30" s="2">
        <f t="shared" si="0"/>
        <v>2019</v>
      </c>
      <c r="C30">
        <v>240428351.30000001</v>
      </c>
      <c r="D30">
        <v>244430803.22786447</v>
      </c>
    </row>
    <row r="31" spans="1:4" x14ac:dyDescent="0.25">
      <c r="A31" s="8">
        <v>43617</v>
      </c>
      <c r="B31" s="2">
        <f t="shared" si="0"/>
        <v>2019</v>
      </c>
      <c r="C31">
        <v>261805911.09999999</v>
      </c>
      <c r="D31">
        <v>253045885.71451724</v>
      </c>
    </row>
    <row r="32" spans="1:4" x14ac:dyDescent="0.25">
      <c r="A32" s="8">
        <v>43647</v>
      </c>
      <c r="B32" s="2">
        <f t="shared" si="0"/>
        <v>2019</v>
      </c>
      <c r="C32">
        <v>332403791.10000002</v>
      </c>
      <c r="D32">
        <v>337810098.42349195</v>
      </c>
    </row>
    <row r="33" spans="1:4" x14ac:dyDescent="0.25">
      <c r="A33" s="8">
        <v>43678</v>
      </c>
      <c r="B33" s="2">
        <f t="shared" si="0"/>
        <v>2019</v>
      </c>
      <c r="C33">
        <v>300975559.89999998</v>
      </c>
      <c r="D33">
        <v>290261084.98575234</v>
      </c>
    </row>
    <row r="34" spans="1:4" x14ac:dyDescent="0.25">
      <c r="A34" s="8">
        <v>43709</v>
      </c>
      <c r="B34" s="2">
        <f t="shared" ref="B34:B65" si="1">YEAR(A34)</f>
        <v>2019</v>
      </c>
      <c r="C34">
        <v>262855031.90000001</v>
      </c>
      <c r="D34">
        <v>246000634.40262249</v>
      </c>
    </row>
    <row r="35" spans="1:4" x14ac:dyDescent="0.25">
      <c r="A35" s="8">
        <v>43739</v>
      </c>
      <c r="B35" s="2">
        <f t="shared" si="1"/>
        <v>2019</v>
      </c>
      <c r="C35">
        <v>244083278</v>
      </c>
      <c r="D35">
        <v>249714117.20228985</v>
      </c>
    </row>
    <row r="36" spans="1:4" x14ac:dyDescent="0.25">
      <c r="A36" s="8">
        <v>43770</v>
      </c>
      <c r="B36" s="2">
        <f t="shared" si="1"/>
        <v>2019</v>
      </c>
      <c r="C36">
        <v>253920207</v>
      </c>
      <c r="D36">
        <v>253465939.66876203</v>
      </c>
    </row>
    <row r="37" spans="1:4" x14ac:dyDescent="0.25">
      <c r="A37" s="8">
        <v>43800</v>
      </c>
      <c r="B37" s="2">
        <f t="shared" si="1"/>
        <v>2019</v>
      </c>
      <c r="C37">
        <v>264697011.59999999</v>
      </c>
      <c r="D37">
        <v>267083024.9075349</v>
      </c>
    </row>
    <row r="38" spans="1:4" x14ac:dyDescent="0.25">
      <c r="A38" s="8">
        <v>43831</v>
      </c>
      <c r="B38" s="2">
        <f t="shared" si="1"/>
        <v>2020</v>
      </c>
      <c r="C38">
        <v>270281846.19999999</v>
      </c>
      <c r="D38">
        <v>267206178.1131928</v>
      </c>
    </row>
    <row r="39" spans="1:4" x14ac:dyDescent="0.25">
      <c r="A39" s="8">
        <v>43862</v>
      </c>
      <c r="B39" s="2">
        <f t="shared" si="1"/>
        <v>2020</v>
      </c>
      <c r="C39">
        <v>253965396.19999999</v>
      </c>
      <c r="D39">
        <v>256902986.14476308</v>
      </c>
    </row>
    <row r="40" spans="1:4" x14ac:dyDescent="0.25">
      <c r="A40" s="8">
        <v>43891</v>
      </c>
      <c r="B40" s="2">
        <f t="shared" si="1"/>
        <v>2020</v>
      </c>
      <c r="C40">
        <v>250421458</v>
      </c>
      <c r="D40">
        <v>255619943.15802726</v>
      </c>
    </row>
    <row r="41" spans="1:4" x14ac:dyDescent="0.25">
      <c r="A41" s="8">
        <v>43922</v>
      </c>
      <c r="B41" s="2">
        <f t="shared" si="1"/>
        <v>2020</v>
      </c>
      <c r="C41">
        <v>218203458.59999999</v>
      </c>
      <c r="D41">
        <v>245639916.16574097</v>
      </c>
    </row>
    <row r="42" spans="1:4" x14ac:dyDescent="0.25">
      <c r="A42" s="8">
        <v>43952</v>
      </c>
      <c r="B42" s="2">
        <f t="shared" si="1"/>
        <v>2020</v>
      </c>
      <c r="C42">
        <v>234783952.30000001</v>
      </c>
      <c r="D42">
        <v>260810563.17313442</v>
      </c>
    </row>
    <row r="43" spans="1:4" x14ac:dyDescent="0.25">
      <c r="A43" s="8">
        <v>43983</v>
      </c>
      <c r="B43" s="2">
        <f t="shared" si="1"/>
        <v>2020</v>
      </c>
      <c r="C43">
        <v>280693732.89999998</v>
      </c>
      <c r="D43">
        <v>281017357.15282422</v>
      </c>
    </row>
    <row r="44" spans="1:4" x14ac:dyDescent="0.25">
      <c r="A44" s="8">
        <v>44013</v>
      </c>
      <c r="B44" s="2">
        <f t="shared" si="1"/>
        <v>2020</v>
      </c>
      <c r="C44">
        <v>347121684</v>
      </c>
      <c r="D44">
        <v>363370699.35497826</v>
      </c>
    </row>
    <row r="45" spans="1:4" x14ac:dyDescent="0.25">
      <c r="A45" s="8">
        <v>44044</v>
      </c>
      <c r="B45" s="2">
        <f t="shared" si="1"/>
        <v>2020</v>
      </c>
      <c r="C45">
        <v>307825491.19999999</v>
      </c>
      <c r="D45">
        <v>294819540.48746896</v>
      </c>
    </row>
    <row r="46" spans="1:4" x14ac:dyDescent="0.25">
      <c r="A46" s="8">
        <v>44075</v>
      </c>
      <c r="B46" s="2">
        <f t="shared" si="1"/>
        <v>2020</v>
      </c>
      <c r="C46">
        <v>251413926.69999999</v>
      </c>
      <c r="D46">
        <v>241148714.03904524</v>
      </c>
    </row>
    <row r="47" spans="1:4" x14ac:dyDescent="0.25">
      <c r="A47" s="8">
        <v>44105</v>
      </c>
      <c r="B47" s="2">
        <f t="shared" si="1"/>
        <v>2020</v>
      </c>
      <c r="C47">
        <v>240496299.80000001</v>
      </c>
      <c r="D47">
        <v>249003131.44038588</v>
      </c>
    </row>
    <row r="48" spans="1:4" x14ac:dyDescent="0.25">
      <c r="A48" s="8">
        <v>44136</v>
      </c>
      <c r="B48" s="2">
        <f t="shared" si="1"/>
        <v>2020</v>
      </c>
      <c r="C48">
        <v>241980400.40000001</v>
      </c>
      <c r="D48">
        <v>245146704.37623975</v>
      </c>
    </row>
    <row r="49" spans="1:4" x14ac:dyDescent="0.25">
      <c r="A49" s="8">
        <v>44166</v>
      </c>
      <c r="B49" s="2">
        <f t="shared" si="1"/>
        <v>2020</v>
      </c>
      <c r="C49">
        <v>266365374.19999999</v>
      </c>
      <c r="D49">
        <v>270748323.00456446</v>
      </c>
    </row>
    <row r="50" spans="1:4" x14ac:dyDescent="0.25">
      <c r="A50" s="8">
        <v>44197</v>
      </c>
      <c r="B50" s="2">
        <f t="shared" si="1"/>
        <v>2021</v>
      </c>
      <c r="D50">
        <v>274394648.21356922</v>
      </c>
    </row>
    <row r="51" spans="1:4" x14ac:dyDescent="0.25">
      <c r="A51" s="8">
        <v>44228</v>
      </c>
      <c r="B51" s="2">
        <f t="shared" si="1"/>
        <v>2021</v>
      </c>
      <c r="D51">
        <v>256435913.52056086</v>
      </c>
    </row>
    <row r="52" spans="1:4" x14ac:dyDescent="0.25">
      <c r="A52" s="8">
        <v>44256</v>
      </c>
      <c r="B52" s="2">
        <f t="shared" si="1"/>
        <v>2021</v>
      </c>
      <c r="D52">
        <v>263707041.02041683</v>
      </c>
    </row>
    <row r="53" spans="1:4" x14ac:dyDescent="0.25">
      <c r="A53" s="8">
        <v>44287</v>
      </c>
      <c r="B53" s="2">
        <f t="shared" si="1"/>
        <v>2021</v>
      </c>
      <c r="D53">
        <v>244975302.21361798</v>
      </c>
    </row>
    <row r="54" spans="1:4" x14ac:dyDescent="0.25">
      <c r="A54" s="8">
        <v>44317</v>
      </c>
      <c r="B54" s="2">
        <f t="shared" si="1"/>
        <v>2021</v>
      </c>
      <c r="D54">
        <v>256165072.87545863</v>
      </c>
    </row>
    <row r="55" spans="1:4" x14ac:dyDescent="0.25">
      <c r="A55" s="8">
        <v>44348</v>
      </c>
      <c r="B55" s="2">
        <f t="shared" si="1"/>
        <v>2021</v>
      </c>
      <c r="D55">
        <v>269666827.79918087</v>
      </c>
    </row>
    <row r="56" spans="1:4" x14ac:dyDescent="0.25">
      <c r="A56" s="8">
        <v>44378</v>
      </c>
      <c r="B56" s="2">
        <f t="shared" si="1"/>
        <v>2021</v>
      </c>
      <c r="D56">
        <v>323746013.18556875</v>
      </c>
    </row>
    <row r="57" spans="1:4" x14ac:dyDescent="0.25">
      <c r="A57" s="8">
        <v>44409</v>
      </c>
      <c r="B57" s="2">
        <f t="shared" si="1"/>
        <v>2021</v>
      </c>
      <c r="D57">
        <v>294270778.60385692</v>
      </c>
    </row>
    <row r="58" spans="1:4" x14ac:dyDescent="0.25">
      <c r="A58" s="8">
        <v>44440</v>
      </c>
      <c r="B58" s="2">
        <f t="shared" si="1"/>
        <v>2021</v>
      </c>
      <c r="D58">
        <v>258487581.90563607</v>
      </c>
    </row>
    <row r="59" spans="1:4" x14ac:dyDescent="0.25">
      <c r="A59" s="8">
        <v>44470</v>
      </c>
      <c r="B59" s="2">
        <f t="shared" si="1"/>
        <v>2021</v>
      </c>
      <c r="D59">
        <v>247076754.08580366</v>
      </c>
    </row>
    <row r="60" spans="1:4" x14ac:dyDescent="0.25">
      <c r="A60" s="8">
        <v>44501</v>
      </c>
      <c r="B60" s="2">
        <f t="shared" si="1"/>
        <v>2021</v>
      </c>
      <c r="D60">
        <v>250111122.84704316</v>
      </c>
    </row>
    <row r="61" spans="1:4" x14ac:dyDescent="0.25">
      <c r="A61" s="8">
        <v>44531</v>
      </c>
      <c r="B61" s="2">
        <f t="shared" si="1"/>
        <v>2021</v>
      </c>
      <c r="D61">
        <v>269843557.48110545</v>
      </c>
    </row>
    <row r="62" spans="1:4" x14ac:dyDescent="0.25">
      <c r="A62" s="8">
        <v>44562</v>
      </c>
      <c r="B62" s="2">
        <f t="shared" si="1"/>
        <v>2022</v>
      </c>
      <c r="D62">
        <v>273094382.370556</v>
      </c>
    </row>
    <row r="63" spans="1:4" x14ac:dyDescent="0.25">
      <c r="A63" s="8">
        <v>44593</v>
      </c>
      <c r="B63" s="2">
        <f t="shared" si="1"/>
        <v>2022</v>
      </c>
      <c r="D63">
        <v>255123297.01315129</v>
      </c>
    </row>
    <row r="64" spans="1:4" x14ac:dyDescent="0.25">
      <c r="A64" s="8">
        <v>44621</v>
      </c>
      <c r="B64" s="2">
        <f t="shared" si="1"/>
        <v>2022</v>
      </c>
      <c r="D64">
        <v>262382004.94387424</v>
      </c>
    </row>
    <row r="65" spans="1:4" x14ac:dyDescent="0.25">
      <c r="A65" s="8">
        <v>44652</v>
      </c>
      <c r="B65" s="2">
        <f t="shared" si="1"/>
        <v>2022</v>
      </c>
      <c r="D65">
        <v>242666101.4785122</v>
      </c>
    </row>
    <row r="66" spans="1:4" x14ac:dyDescent="0.25">
      <c r="A66" s="8">
        <v>44682</v>
      </c>
      <c r="B66" s="2">
        <f t="shared" ref="B66:B97" si="2">YEAR(A66)</f>
        <v>2022</v>
      </c>
      <c r="D66">
        <v>255786665.64586672</v>
      </c>
    </row>
    <row r="67" spans="1:4" x14ac:dyDescent="0.25">
      <c r="A67" s="8">
        <v>44713</v>
      </c>
      <c r="B67" s="2">
        <f t="shared" si="2"/>
        <v>2022</v>
      </c>
      <c r="D67">
        <v>268304116.52891675</v>
      </c>
    </row>
    <row r="68" spans="1:4" x14ac:dyDescent="0.25">
      <c r="A68" s="8">
        <v>44743</v>
      </c>
      <c r="B68" s="2">
        <f t="shared" si="2"/>
        <v>2022</v>
      </c>
      <c r="D68">
        <v>321398927.68848902</v>
      </c>
    </row>
    <row r="69" spans="1:4" x14ac:dyDescent="0.25">
      <c r="A69" s="8">
        <v>44774</v>
      </c>
      <c r="B69" s="2">
        <f t="shared" si="2"/>
        <v>2022</v>
      </c>
      <c r="D69">
        <v>293854276.02473789</v>
      </c>
    </row>
    <row r="70" spans="1:4" x14ac:dyDescent="0.25">
      <c r="A70" s="8">
        <v>44805</v>
      </c>
      <c r="B70" s="2">
        <f t="shared" si="2"/>
        <v>2022</v>
      </c>
      <c r="D70">
        <v>257086563.70811382</v>
      </c>
    </row>
    <row r="71" spans="1:4" x14ac:dyDescent="0.25">
      <c r="A71" s="8">
        <v>44835</v>
      </c>
      <c r="B71" s="2">
        <f t="shared" si="2"/>
        <v>2022</v>
      </c>
      <c r="D71">
        <v>245662824.98702151</v>
      </c>
    </row>
    <row r="72" spans="1:4" x14ac:dyDescent="0.25">
      <c r="A72" s="8">
        <v>44866</v>
      </c>
      <c r="B72" s="2">
        <f t="shared" si="2"/>
        <v>2022</v>
      </c>
      <c r="D72">
        <v>248684211.32120511</v>
      </c>
    </row>
    <row r="73" spans="1:4" x14ac:dyDescent="0.25">
      <c r="A73" s="8">
        <v>44896</v>
      </c>
      <c r="B73" s="2">
        <f t="shared" si="2"/>
        <v>2022</v>
      </c>
      <c r="D73">
        <v>267431915.75947621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1ABB7-75FE-4293-BCD6-7A88D2953A81}">
  <dimension ref="A2:C9"/>
  <sheetViews>
    <sheetView workbookViewId="0">
      <selection activeCell="A2" sqref="A2:C9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17.5703125" bestFit="1" customWidth="1"/>
  </cols>
  <sheetData>
    <row r="2" spans="1:3" x14ac:dyDescent="0.25">
      <c r="A2" s="14" t="s">
        <v>43</v>
      </c>
    </row>
    <row r="3" spans="1:3" x14ac:dyDescent="0.25">
      <c r="B3" t="s">
        <v>42</v>
      </c>
      <c r="C3" t="s">
        <v>38</v>
      </c>
    </row>
    <row r="4" spans="1:3" x14ac:dyDescent="0.25">
      <c r="A4" s="10">
        <v>2017</v>
      </c>
      <c r="B4" s="11">
        <v>3178422069.2000003</v>
      </c>
      <c r="C4" s="11">
        <v>3178492865.8506789</v>
      </c>
    </row>
    <row r="5" spans="1:3" x14ac:dyDescent="0.25">
      <c r="A5" s="10">
        <v>2018</v>
      </c>
      <c r="B5" s="11">
        <v>3310791494.5999994</v>
      </c>
      <c r="C5" s="11">
        <v>3273322588.6073627</v>
      </c>
    </row>
    <row r="6" spans="1:3" x14ac:dyDescent="0.25">
      <c r="A6" s="10">
        <v>2019</v>
      </c>
      <c r="B6" s="11">
        <v>3211003829</v>
      </c>
      <c r="C6" s="11">
        <v>3180520902.2315993</v>
      </c>
    </row>
    <row r="7" spans="1:3" x14ac:dyDescent="0.25">
      <c r="A7" s="10">
        <v>2020</v>
      </c>
      <c r="B7" s="11">
        <v>3163553020.4999995</v>
      </c>
      <c r="C7" s="11">
        <v>3231434056.6103649</v>
      </c>
    </row>
    <row r="8" spans="1:3" x14ac:dyDescent="0.25">
      <c r="A8" s="10">
        <v>2021</v>
      </c>
      <c r="B8" s="11"/>
      <c r="C8" s="11">
        <v>3208880613.7518187</v>
      </c>
    </row>
    <row r="9" spans="1:3" x14ac:dyDescent="0.25">
      <c r="A9" s="10">
        <v>2022</v>
      </c>
      <c r="B9" s="11"/>
      <c r="C9" s="11">
        <v>3191475287.4699206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02F6-6DCD-420D-AC1B-0E92883A9720}">
  <dimension ref="A2:E9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7.8554687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4" t="s">
        <v>43</v>
      </c>
    </row>
    <row r="3" spans="1:5" x14ac:dyDescent="0.25">
      <c r="A3" s="1"/>
      <c r="B3" s="1" t="s">
        <v>42</v>
      </c>
      <c r="C3" s="1" t="s">
        <v>39</v>
      </c>
      <c r="D3" s="1" t="s">
        <v>38</v>
      </c>
      <c r="E3" s="1" t="s">
        <v>39</v>
      </c>
    </row>
    <row r="4" spans="1:5" x14ac:dyDescent="0.25">
      <c r="A4" s="1">
        <v>2017</v>
      </c>
      <c r="B4" s="16">
        <v>3178422069.2000003</v>
      </c>
      <c r="C4" s="16"/>
      <c r="D4" s="16">
        <v>3178492865.8506789</v>
      </c>
    </row>
    <row r="5" spans="1:5" x14ac:dyDescent="0.25">
      <c r="A5" s="1">
        <v>2018</v>
      </c>
      <c r="B5" s="16">
        <v>3310791494.5999994</v>
      </c>
      <c r="C5" s="17">
        <f>B5/B4-1</f>
        <v>4.1646270544967612E-2</v>
      </c>
      <c r="D5" s="16">
        <v>3273322588.6073627</v>
      </c>
      <c r="E5" s="17">
        <f>D5/D4-1</f>
        <v>2.9834807488644088E-2</v>
      </c>
    </row>
    <row r="6" spans="1:5" x14ac:dyDescent="0.25">
      <c r="A6" s="1">
        <v>2019</v>
      </c>
      <c r="B6" s="16">
        <v>3211003829</v>
      </c>
      <c r="C6" s="17">
        <f t="shared" ref="C6:C9" si="0">B6/B5-1</f>
        <v>-3.0140123823187315E-2</v>
      </c>
      <c r="D6" s="16">
        <v>3180520902.2315993</v>
      </c>
      <c r="E6" s="17">
        <f t="shared" ref="E6:E9" si="1">D6/D5-1</f>
        <v>-2.8350913747015039E-2</v>
      </c>
    </row>
    <row r="7" spans="1:5" x14ac:dyDescent="0.25">
      <c r="A7" s="1">
        <v>2020</v>
      </c>
      <c r="B7" s="16">
        <v>3163553020.4999995</v>
      </c>
      <c r="C7" s="17">
        <f t="shared" si="0"/>
        <v>-1.4777562104240194E-2</v>
      </c>
      <c r="D7" s="16">
        <v>3231434056.6103649</v>
      </c>
      <c r="E7" s="17">
        <f t="shared" si="1"/>
        <v>1.6007803735244241E-2</v>
      </c>
    </row>
    <row r="8" spans="1:5" x14ac:dyDescent="0.25">
      <c r="A8" s="20">
        <v>2021</v>
      </c>
      <c r="B8" s="19"/>
      <c r="C8" s="18"/>
      <c r="D8" s="19">
        <v>3208880613.7518187</v>
      </c>
      <c r="E8" s="18">
        <f t="shared" si="1"/>
        <v>-6.9793913363046522E-3</v>
      </c>
    </row>
    <row r="9" spans="1:5" x14ac:dyDescent="0.25">
      <c r="A9" s="20">
        <v>2022</v>
      </c>
      <c r="B9" s="19"/>
      <c r="C9" s="18"/>
      <c r="D9" s="19">
        <v>3191475287.4699206</v>
      </c>
      <c r="E9" s="18">
        <f t="shared" si="1"/>
        <v>-5.4241115133130124E-3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MonthDays</vt:lpstr>
      <vt:lpstr>N10CDD18</vt:lpstr>
      <vt:lpstr>N10HDD18</vt:lpstr>
      <vt:lpstr>OntarioGDP</vt:lpstr>
      <vt:lpstr>PeakDays</vt:lpstr>
      <vt:lpstr>StatDays</vt:lpstr>
      <vt:lpstr>WHSL_kWh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Benum, Martin</cp:lastModifiedBy>
  <dcterms:created xsi:type="dcterms:W3CDTF">2013-12-10T17:59:21Z</dcterms:created>
  <dcterms:modified xsi:type="dcterms:W3CDTF">2021-11-11T18:39:54Z</dcterms:modified>
</cp:coreProperties>
</file>