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vfile3\Finance\Regulatory files\Rate Applications\Year 2022 Future Year Rate Application\Interrogatories\MAB IR's\3-Staff-47\"/>
    </mc:Choice>
  </mc:AlternateContent>
  <xr:revisionPtr revIDLastSave="0" documentId="13_ncr:1_{D951A058-0520-4BC0-BB99-8C5DB82270BF}" xr6:coauthVersionLast="36" xr6:coauthVersionMax="36" xr10:uidLastSave="{00000000-0000-0000-0000-000000000000}"/>
  <bookViews>
    <workbookView xWindow="-120" yWindow="-120" windowWidth="51840" windowHeight="21240" tabRatio="730" xr2:uid="{00000000-000D-0000-FFFF-FFFF00000000}"/>
  </bookViews>
  <sheets>
    <sheet name="OLS Model" sheetId="1223" r:id="rId1"/>
    <sheet name="Predicted Monthly Data" sheetId="1224" r:id="rId2"/>
    <sheet name="Predicted Monthly Data Summ" sheetId="1225" r:id="rId3"/>
    <sheet name="PredictedAnnualDataSumm" sheetId="1228" r:id="rId4"/>
    <sheet name="PredictedAnnualDataSumm2" sheetId="1229" r:id="rId5"/>
    <sheet name="Normalized Monthly Data" sheetId="1226" r:id="rId6"/>
    <sheet name="Normalized Monthly Data Summ" sheetId="1227" r:id="rId7"/>
    <sheet name="NormalizedAnnualDataSumm" sheetId="1230" r:id="rId8"/>
    <sheet name="NormalizedAnnualDataSumm2" sheetId="1231" r:id="rId9"/>
    <sheet name="Monthly Data" sheetId="1221" r:id="rId10"/>
    <sheet name="Forecasting Data" sheetId="1222" r:id="rId11"/>
  </sheets>
  <definedNames>
    <definedName name="LondonPop">'OLS Model'!$B$24</definedName>
    <definedName name="MonthDays">'OLS Model'!$B$21</definedName>
    <definedName name="N10CDD18">'OLS Model'!$B$19</definedName>
    <definedName name="N10HDD18">'OLS Model'!$B$18</definedName>
    <definedName name="OntarioGDP">'OLS Model'!$B$23</definedName>
    <definedName name="PeakDays">'OLS Model'!$B$22</definedName>
    <definedName name="StatDays">'OLS Model'!$B$20</definedName>
    <definedName name="WHSL_kWhA">'OLS Model'!$B$17</definedName>
  </definedNames>
  <calcPr calcId="191029"/>
  <pivotCaches>
    <pivotCache cacheId="0" r:id="rId12"/>
    <pivotCache cacheId="1" r:id="rId13"/>
    <pivotCache cacheId="2" r:id="rId14"/>
  </pivotCaches>
</workbook>
</file>

<file path=xl/calcChain.xml><?xml version="1.0" encoding="utf-8"?>
<calcChain xmlns="http://schemas.openxmlformats.org/spreadsheetml/2006/main">
  <c r="N18" i="1223" l="1"/>
  <c r="N17" i="1223"/>
  <c r="N16" i="1223"/>
  <c r="L16" i="1223"/>
  <c r="N15" i="1223"/>
  <c r="L15" i="1223"/>
  <c r="N14" i="1223"/>
  <c r="L14" i="1223"/>
  <c r="N13" i="1223"/>
  <c r="L13" i="1223"/>
  <c r="N12" i="1223"/>
  <c r="L12" i="1223"/>
  <c r="N11" i="1223"/>
  <c r="L11" i="1223"/>
  <c r="N10" i="1223"/>
  <c r="L10" i="1223"/>
  <c r="N9" i="1223"/>
  <c r="L9" i="1223"/>
  <c r="N8" i="1223"/>
  <c r="L8" i="1223"/>
  <c r="E6" i="1231"/>
  <c r="E7" i="1231"/>
  <c r="E8" i="1231"/>
  <c r="E9" i="1231"/>
  <c r="E10" i="1231"/>
  <c r="E11" i="1231"/>
  <c r="E12" i="1231"/>
  <c r="E13" i="1231"/>
  <c r="E14" i="1231"/>
  <c r="E15" i="1231"/>
  <c r="E5" i="1231"/>
  <c r="C6" i="1231"/>
  <c r="C7" i="1231"/>
  <c r="C8" i="1231"/>
  <c r="C9" i="1231"/>
  <c r="C10" i="1231"/>
  <c r="C11" i="1231"/>
  <c r="C12" i="1231"/>
  <c r="C13" i="1231"/>
  <c r="C5" i="1231"/>
  <c r="B2" i="1227"/>
  <c r="B3" i="1227"/>
  <c r="B4" i="1227"/>
  <c r="B5" i="1227"/>
  <c r="B6" i="1227"/>
  <c r="B7" i="1227"/>
  <c r="B8" i="1227"/>
  <c r="B9" i="1227"/>
  <c r="B10" i="1227"/>
  <c r="B11" i="1227"/>
  <c r="B12" i="1227"/>
  <c r="B13" i="1227"/>
  <c r="B14" i="1227"/>
  <c r="B15" i="1227"/>
  <c r="B16" i="1227"/>
  <c r="B17" i="1227"/>
  <c r="B18" i="1227"/>
  <c r="B19" i="1227"/>
  <c r="B20" i="1227"/>
  <c r="B21" i="1227"/>
  <c r="B22" i="1227"/>
  <c r="B23" i="1227"/>
  <c r="B24" i="1227"/>
  <c r="B25" i="1227"/>
  <c r="B26" i="1227"/>
  <c r="B27" i="1227"/>
  <c r="B28" i="1227"/>
  <c r="B29" i="1227"/>
  <c r="B30" i="1227"/>
  <c r="B31" i="1227"/>
  <c r="B32" i="1227"/>
  <c r="B33" i="1227"/>
  <c r="B34" i="1227"/>
  <c r="B35" i="1227"/>
  <c r="B36" i="1227"/>
  <c r="B37" i="1227"/>
  <c r="B38" i="1227"/>
  <c r="B39" i="1227"/>
  <c r="B40" i="1227"/>
  <c r="B41" i="1227"/>
  <c r="B42" i="1227"/>
  <c r="B43" i="1227"/>
  <c r="B44" i="1227"/>
  <c r="B45" i="1227"/>
  <c r="B46" i="1227"/>
  <c r="B47" i="1227"/>
  <c r="B48" i="1227"/>
  <c r="B49" i="1227"/>
  <c r="B50" i="1227"/>
  <c r="B51" i="1227"/>
  <c r="B52" i="1227"/>
  <c r="B53" i="1227"/>
  <c r="B54" i="1227"/>
  <c r="B55" i="1227"/>
  <c r="B56" i="1227"/>
  <c r="B57" i="1227"/>
  <c r="B58" i="1227"/>
  <c r="B59" i="1227"/>
  <c r="B60" i="1227"/>
  <c r="B61" i="1227"/>
  <c r="B62" i="1227"/>
  <c r="B63" i="1227"/>
  <c r="B64" i="1227"/>
  <c r="B65" i="1227"/>
  <c r="B66" i="1227"/>
  <c r="B67" i="1227"/>
  <c r="B68" i="1227"/>
  <c r="B69" i="1227"/>
  <c r="B70" i="1227"/>
  <c r="B71" i="1227"/>
  <c r="B72" i="1227"/>
  <c r="B73" i="1227"/>
  <c r="B74" i="1227"/>
  <c r="B75" i="1227"/>
  <c r="B76" i="1227"/>
  <c r="B77" i="1227"/>
  <c r="B78" i="1227"/>
  <c r="B79" i="1227"/>
  <c r="B80" i="1227"/>
  <c r="B81" i="1227"/>
  <c r="B82" i="1227"/>
  <c r="B83" i="1227"/>
  <c r="B84" i="1227"/>
  <c r="B85" i="1227"/>
  <c r="B86" i="1227"/>
  <c r="B87" i="1227"/>
  <c r="B88" i="1227"/>
  <c r="B89" i="1227"/>
  <c r="B90" i="1227"/>
  <c r="B91" i="1227"/>
  <c r="B92" i="1227"/>
  <c r="B93" i="1227"/>
  <c r="B94" i="1227"/>
  <c r="B95" i="1227"/>
  <c r="B96" i="1227"/>
  <c r="B97" i="1227"/>
  <c r="B98" i="1227"/>
  <c r="B99" i="1227"/>
  <c r="B100" i="1227"/>
  <c r="B101" i="1227"/>
  <c r="B102" i="1227"/>
  <c r="B103" i="1227"/>
  <c r="B104" i="1227"/>
  <c r="B105" i="1227"/>
  <c r="B106" i="1227"/>
  <c r="B107" i="1227"/>
  <c r="B108" i="1227"/>
  <c r="B109" i="1227"/>
  <c r="B110" i="1227"/>
  <c r="B111" i="1227"/>
  <c r="B112" i="1227"/>
  <c r="B113" i="1227"/>
  <c r="B114" i="1227"/>
  <c r="B115" i="1227"/>
  <c r="B116" i="1227"/>
  <c r="B117" i="1227"/>
  <c r="B118" i="1227"/>
  <c r="B119" i="1227"/>
  <c r="B120" i="1227"/>
  <c r="B121" i="1227"/>
  <c r="B122" i="1227"/>
  <c r="B123" i="1227"/>
  <c r="B124" i="1227"/>
  <c r="B125" i="1227"/>
  <c r="B126" i="1227"/>
  <c r="B127" i="1227"/>
  <c r="B128" i="1227"/>
  <c r="B129" i="1227"/>
  <c r="B130" i="1227"/>
  <c r="B131" i="1227"/>
  <c r="B132" i="1227"/>
  <c r="B133" i="1227"/>
  <c r="B134" i="1227"/>
  <c r="B135" i="1227"/>
  <c r="B136" i="1227"/>
  <c r="B137" i="1227"/>
  <c r="B138" i="1227"/>
  <c r="B139" i="1227"/>
  <c r="B140" i="1227"/>
  <c r="B141" i="1227"/>
  <c r="B142" i="1227"/>
  <c r="B143" i="1227"/>
  <c r="B144" i="1227"/>
  <c r="B145" i="1227"/>
  <c r="S2" i="1226"/>
  <c r="S3" i="1226"/>
  <c r="S4" i="1226"/>
  <c r="S5" i="1226"/>
  <c r="S6" i="1226"/>
  <c r="S7" i="1226"/>
  <c r="S8" i="1226"/>
  <c r="S9" i="1226"/>
  <c r="S10" i="1226"/>
  <c r="S11" i="1226"/>
  <c r="S12" i="1226"/>
  <c r="S13" i="1226"/>
  <c r="S14" i="1226"/>
  <c r="S15" i="1226"/>
  <c r="S16" i="1226"/>
  <c r="S17" i="1226"/>
  <c r="S18" i="1226"/>
  <c r="S19" i="1226"/>
  <c r="S20" i="1226"/>
  <c r="S21" i="1226"/>
  <c r="S22" i="1226"/>
  <c r="S23" i="1226"/>
  <c r="S24" i="1226"/>
  <c r="S25" i="1226"/>
  <c r="S26" i="1226"/>
  <c r="S27" i="1226"/>
  <c r="S28" i="1226"/>
  <c r="S29" i="1226"/>
  <c r="S30" i="1226"/>
  <c r="S31" i="1226"/>
  <c r="S32" i="1226"/>
  <c r="S33" i="1226"/>
  <c r="S34" i="1226"/>
  <c r="S35" i="1226"/>
  <c r="S36" i="1226"/>
  <c r="S37" i="1226"/>
  <c r="S38" i="1226"/>
  <c r="S39" i="1226"/>
  <c r="S40" i="1226"/>
  <c r="S41" i="1226"/>
  <c r="S42" i="1226"/>
  <c r="S43" i="1226"/>
  <c r="S44" i="1226"/>
  <c r="S45" i="1226"/>
  <c r="S46" i="1226"/>
  <c r="S47" i="1226"/>
  <c r="S48" i="1226"/>
  <c r="S49" i="1226"/>
  <c r="S50" i="1226"/>
  <c r="S51" i="1226"/>
  <c r="S52" i="1226"/>
  <c r="S53" i="1226"/>
  <c r="S54" i="1226"/>
  <c r="S55" i="1226"/>
  <c r="S56" i="1226"/>
  <c r="S57" i="1226"/>
  <c r="S58" i="1226"/>
  <c r="S59" i="1226"/>
  <c r="S60" i="1226"/>
  <c r="S61" i="1226"/>
  <c r="S62" i="1226"/>
  <c r="S63" i="1226"/>
  <c r="S64" i="1226"/>
  <c r="S65" i="1226"/>
  <c r="S66" i="1226"/>
  <c r="S67" i="1226"/>
  <c r="S68" i="1226"/>
  <c r="S69" i="1226"/>
  <c r="S70" i="1226"/>
  <c r="S71" i="1226"/>
  <c r="S72" i="1226"/>
  <c r="S73" i="1226"/>
  <c r="S74" i="1226"/>
  <c r="S75" i="1226"/>
  <c r="S76" i="1226"/>
  <c r="S77" i="1226"/>
  <c r="S78" i="1226"/>
  <c r="S79" i="1226"/>
  <c r="S80" i="1226"/>
  <c r="S81" i="1226"/>
  <c r="S82" i="1226"/>
  <c r="S83" i="1226"/>
  <c r="S84" i="1226"/>
  <c r="S85" i="1226"/>
  <c r="S86" i="1226"/>
  <c r="S87" i="1226"/>
  <c r="S88" i="1226"/>
  <c r="S89" i="1226"/>
  <c r="S90" i="1226"/>
  <c r="S91" i="1226"/>
  <c r="S92" i="1226"/>
  <c r="S93" i="1226"/>
  <c r="S94" i="1226"/>
  <c r="S95" i="1226"/>
  <c r="S96" i="1226"/>
  <c r="S97" i="1226"/>
  <c r="S98" i="1226"/>
  <c r="S99" i="1226"/>
  <c r="S100" i="1226"/>
  <c r="S101" i="1226"/>
  <c r="S102" i="1226"/>
  <c r="S103" i="1226"/>
  <c r="S104" i="1226"/>
  <c r="S105" i="1226"/>
  <c r="S106" i="1226"/>
  <c r="S107" i="1226"/>
  <c r="S108" i="1226"/>
  <c r="S109" i="1226"/>
  <c r="S110" i="1226"/>
  <c r="S111" i="1226"/>
  <c r="S112" i="1226"/>
  <c r="S113" i="1226"/>
  <c r="S114" i="1226"/>
  <c r="S115" i="1226"/>
  <c r="S116" i="1226"/>
  <c r="S117" i="1226"/>
  <c r="S118" i="1226"/>
  <c r="S119" i="1226"/>
  <c r="S120" i="1226"/>
  <c r="S121" i="1226"/>
  <c r="S122" i="1226"/>
  <c r="S123" i="1226"/>
  <c r="S124" i="1226"/>
  <c r="S125" i="1226"/>
  <c r="S126" i="1226"/>
  <c r="S127" i="1226"/>
  <c r="S128" i="1226"/>
  <c r="S129" i="1226"/>
  <c r="S130" i="1226"/>
  <c r="S131" i="1226"/>
  <c r="S132" i="1226"/>
  <c r="S133" i="1226"/>
  <c r="S134" i="1226"/>
  <c r="S135" i="1226"/>
  <c r="S136" i="1226"/>
  <c r="S137" i="1226"/>
  <c r="S138" i="1226"/>
  <c r="S139" i="1226"/>
  <c r="S140" i="1226"/>
  <c r="S141" i="1226"/>
  <c r="S142" i="1226"/>
  <c r="S143" i="1226"/>
  <c r="S144" i="1226"/>
  <c r="S145" i="1226"/>
  <c r="R2" i="1226"/>
  <c r="R3" i="1226"/>
  <c r="R4" i="1226"/>
  <c r="R5" i="1226"/>
  <c r="R6" i="1226"/>
  <c r="R7" i="1226"/>
  <c r="R8" i="1226"/>
  <c r="R9" i="1226"/>
  <c r="R10" i="1226"/>
  <c r="R11" i="1226"/>
  <c r="R12" i="1226"/>
  <c r="R13" i="1226"/>
  <c r="R14" i="1226"/>
  <c r="R15" i="1226"/>
  <c r="R16" i="1226"/>
  <c r="R17" i="1226"/>
  <c r="R18" i="1226"/>
  <c r="R19" i="1226"/>
  <c r="R20" i="1226"/>
  <c r="R21" i="1226"/>
  <c r="R22" i="1226"/>
  <c r="R23" i="1226"/>
  <c r="R24" i="1226"/>
  <c r="R25" i="1226"/>
  <c r="R26" i="1226"/>
  <c r="R27" i="1226"/>
  <c r="R28" i="1226"/>
  <c r="R29" i="1226"/>
  <c r="R30" i="1226"/>
  <c r="R31" i="1226"/>
  <c r="R32" i="1226"/>
  <c r="R33" i="1226"/>
  <c r="R34" i="1226"/>
  <c r="R35" i="1226"/>
  <c r="R36" i="1226"/>
  <c r="R37" i="1226"/>
  <c r="R38" i="1226"/>
  <c r="R39" i="1226"/>
  <c r="R40" i="1226"/>
  <c r="R41" i="1226"/>
  <c r="R42" i="1226"/>
  <c r="R43" i="1226"/>
  <c r="R44" i="1226"/>
  <c r="R45" i="1226"/>
  <c r="R46" i="1226"/>
  <c r="R47" i="1226"/>
  <c r="R48" i="1226"/>
  <c r="R49" i="1226"/>
  <c r="R50" i="1226"/>
  <c r="R51" i="1226"/>
  <c r="R52" i="1226"/>
  <c r="R53" i="1226"/>
  <c r="R54" i="1226"/>
  <c r="R55" i="1226"/>
  <c r="R56" i="1226"/>
  <c r="R57" i="1226"/>
  <c r="R58" i="1226"/>
  <c r="R59" i="1226"/>
  <c r="R60" i="1226"/>
  <c r="R61" i="1226"/>
  <c r="R62" i="1226"/>
  <c r="R63" i="1226"/>
  <c r="R64" i="1226"/>
  <c r="R65" i="1226"/>
  <c r="R66" i="1226"/>
  <c r="R67" i="1226"/>
  <c r="R68" i="1226"/>
  <c r="R69" i="1226"/>
  <c r="R70" i="1226"/>
  <c r="R71" i="1226"/>
  <c r="R72" i="1226"/>
  <c r="R73" i="1226"/>
  <c r="R74" i="1226"/>
  <c r="R75" i="1226"/>
  <c r="R76" i="1226"/>
  <c r="R77" i="1226"/>
  <c r="R78" i="1226"/>
  <c r="R79" i="1226"/>
  <c r="R80" i="1226"/>
  <c r="R81" i="1226"/>
  <c r="R82" i="1226"/>
  <c r="R83" i="1226"/>
  <c r="R84" i="1226"/>
  <c r="R85" i="1226"/>
  <c r="R86" i="1226"/>
  <c r="R87" i="1226"/>
  <c r="R88" i="1226"/>
  <c r="R89" i="1226"/>
  <c r="R90" i="1226"/>
  <c r="R91" i="1226"/>
  <c r="R92" i="1226"/>
  <c r="R93" i="1226"/>
  <c r="R94" i="1226"/>
  <c r="R95" i="1226"/>
  <c r="R96" i="1226"/>
  <c r="R97" i="1226"/>
  <c r="R98" i="1226"/>
  <c r="R99" i="1226"/>
  <c r="R100" i="1226"/>
  <c r="R101" i="1226"/>
  <c r="R102" i="1226"/>
  <c r="R103" i="1226"/>
  <c r="R104" i="1226"/>
  <c r="R105" i="1226"/>
  <c r="R106" i="1226"/>
  <c r="R107" i="1226"/>
  <c r="R108" i="1226"/>
  <c r="R109" i="1226"/>
  <c r="R110" i="1226"/>
  <c r="R111" i="1226"/>
  <c r="R112" i="1226"/>
  <c r="R113" i="1226"/>
  <c r="R114" i="1226"/>
  <c r="R115" i="1226"/>
  <c r="R116" i="1226"/>
  <c r="R117" i="1226"/>
  <c r="R118" i="1226"/>
  <c r="R119" i="1226"/>
  <c r="R120" i="1226"/>
  <c r="R121" i="1226"/>
  <c r="R122" i="1226"/>
  <c r="R123" i="1226"/>
  <c r="R124" i="1226"/>
  <c r="R125" i="1226"/>
  <c r="R126" i="1226"/>
  <c r="R127" i="1226"/>
  <c r="R128" i="1226"/>
  <c r="R129" i="1226"/>
  <c r="R130" i="1226"/>
  <c r="R131" i="1226"/>
  <c r="R132" i="1226"/>
  <c r="R133" i="1226"/>
  <c r="R134" i="1226"/>
  <c r="R135" i="1226"/>
  <c r="R136" i="1226"/>
  <c r="R137" i="1226"/>
  <c r="R138" i="1226"/>
  <c r="R139" i="1226"/>
  <c r="R140" i="1226"/>
  <c r="R141" i="1226"/>
  <c r="R142" i="1226"/>
  <c r="R143" i="1226"/>
  <c r="R144" i="1226"/>
  <c r="R145" i="1226"/>
  <c r="Q2" i="1226"/>
  <c r="Q3" i="1226"/>
  <c r="Q4" i="1226"/>
  <c r="Q5" i="1226"/>
  <c r="Q6" i="1226"/>
  <c r="Q7" i="1226"/>
  <c r="Q8" i="1226"/>
  <c r="Q9" i="1226"/>
  <c r="Q10" i="1226"/>
  <c r="Q11" i="1226"/>
  <c r="Q12" i="1226"/>
  <c r="Q13" i="1226"/>
  <c r="Q14" i="1226"/>
  <c r="Q15" i="1226"/>
  <c r="Q16" i="1226"/>
  <c r="Q17" i="1226"/>
  <c r="Q18" i="1226"/>
  <c r="Q19" i="1226"/>
  <c r="Q20" i="1226"/>
  <c r="Q21" i="1226"/>
  <c r="Q22" i="1226"/>
  <c r="Q23" i="1226"/>
  <c r="Q24" i="1226"/>
  <c r="Q25" i="1226"/>
  <c r="Q26" i="1226"/>
  <c r="Q27" i="1226"/>
  <c r="Q28" i="1226"/>
  <c r="Q29" i="1226"/>
  <c r="Q30" i="1226"/>
  <c r="Q31" i="1226"/>
  <c r="Q32" i="1226"/>
  <c r="Q33" i="1226"/>
  <c r="Q34" i="1226"/>
  <c r="Q35" i="1226"/>
  <c r="Q36" i="1226"/>
  <c r="Q37" i="1226"/>
  <c r="Q38" i="1226"/>
  <c r="Q39" i="1226"/>
  <c r="Q40" i="1226"/>
  <c r="Q41" i="1226"/>
  <c r="Q42" i="1226"/>
  <c r="Q43" i="1226"/>
  <c r="Q44" i="1226"/>
  <c r="Q45" i="1226"/>
  <c r="Q46" i="1226"/>
  <c r="Q47" i="1226"/>
  <c r="Q48" i="1226"/>
  <c r="Q49" i="1226"/>
  <c r="Q50" i="1226"/>
  <c r="Q51" i="1226"/>
  <c r="Q52" i="1226"/>
  <c r="Q53" i="1226"/>
  <c r="Q54" i="1226"/>
  <c r="Q55" i="1226"/>
  <c r="Q56" i="1226"/>
  <c r="Q57" i="1226"/>
  <c r="Q58" i="1226"/>
  <c r="Q59" i="1226"/>
  <c r="Q60" i="1226"/>
  <c r="Q61" i="1226"/>
  <c r="Q62" i="1226"/>
  <c r="Q63" i="1226"/>
  <c r="Q64" i="1226"/>
  <c r="Q65" i="1226"/>
  <c r="Q66" i="1226"/>
  <c r="Q67" i="1226"/>
  <c r="Q68" i="1226"/>
  <c r="Q69" i="1226"/>
  <c r="Q70" i="1226"/>
  <c r="Q71" i="1226"/>
  <c r="Q72" i="1226"/>
  <c r="Q73" i="1226"/>
  <c r="Q74" i="1226"/>
  <c r="Q75" i="1226"/>
  <c r="Q76" i="1226"/>
  <c r="Q77" i="1226"/>
  <c r="Q78" i="1226"/>
  <c r="Q79" i="1226"/>
  <c r="Q80" i="1226"/>
  <c r="Q81" i="1226"/>
  <c r="Q82" i="1226"/>
  <c r="Q83" i="1226"/>
  <c r="Q84" i="1226"/>
  <c r="Q85" i="1226"/>
  <c r="Q86" i="1226"/>
  <c r="Q87" i="1226"/>
  <c r="Q88" i="1226"/>
  <c r="Q89" i="1226"/>
  <c r="Q90" i="1226"/>
  <c r="Q91" i="1226"/>
  <c r="Q92" i="1226"/>
  <c r="Q93" i="1226"/>
  <c r="Q94" i="1226"/>
  <c r="Q95" i="1226"/>
  <c r="Q96" i="1226"/>
  <c r="Q97" i="1226"/>
  <c r="Q98" i="1226"/>
  <c r="Q99" i="1226"/>
  <c r="Q100" i="1226"/>
  <c r="Q101" i="1226"/>
  <c r="Q102" i="1226"/>
  <c r="Q103" i="1226"/>
  <c r="Q104" i="1226"/>
  <c r="Q105" i="1226"/>
  <c r="Q106" i="1226"/>
  <c r="Q107" i="1226"/>
  <c r="Q108" i="1226"/>
  <c r="Q109" i="1226"/>
  <c r="Q110" i="1226"/>
  <c r="Q111" i="1226"/>
  <c r="Q112" i="1226"/>
  <c r="Q113" i="1226"/>
  <c r="Q114" i="1226"/>
  <c r="Q115" i="1226"/>
  <c r="Q116" i="1226"/>
  <c r="Q117" i="1226"/>
  <c r="Q118" i="1226"/>
  <c r="Q119" i="1226"/>
  <c r="Q120" i="1226"/>
  <c r="Q121" i="1226"/>
  <c r="Q122" i="1226"/>
  <c r="Q123" i="1226"/>
  <c r="Q124" i="1226"/>
  <c r="Q125" i="1226"/>
  <c r="Q126" i="1226"/>
  <c r="Q127" i="1226"/>
  <c r="Q128" i="1226"/>
  <c r="Q129" i="1226"/>
  <c r="Q130" i="1226"/>
  <c r="Q131" i="1226"/>
  <c r="Q132" i="1226"/>
  <c r="Q133" i="1226"/>
  <c r="Q134" i="1226"/>
  <c r="Q135" i="1226"/>
  <c r="Q136" i="1226"/>
  <c r="Q137" i="1226"/>
  <c r="Q138" i="1226"/>
  <c r="Q139" i="1226"/>
  <c r="Q140" i="1226"/>
  <c r="Q141" i="1226"/>
  <c r="Q142" i="1226"/>
  <c r="Q143" i="1226"/>
  <c r="Q144" i="1226"/>
  <c r="Q145" i="1226"/>
  <c r="P2" i="1226"/>
  <c r="P3" i="1226"/>
  <c r="P4" i="1226"/>
  <c r="P5" i="1226"/>
  <c r="P6" i="1226"/>
  <c r="P7" i="1226"/>
  <c r="P8" i="1226"/>
  <c r="P9" i="1226"/>
  <c r="P10" i="1226"/>
  <c r="P11" i="1226"/>
  <c r="P12" i="1226"/>
  <c r="P13" i="1226"/>
  <c r="P14" i="1226"/>
  <c r="P15" i="1226"/>
  <c r="P16" i="1226"/>
  <c r="P17" i="1226"/>
  <c r="P18" i="1226"/>
  <c r="P19" i="1226"/>
  <c r="P20" i="1226"/>
  <c r="P21" i="1226"/>
  <c r="P22" i="1226"/>
  <c r="P23" i="1226"/>
  <c r="P24" i="1226"/>
  <c r="P25" i="1226"/>
  <c r="P26" i="1226"/>
  <c r="P27" i="1226"/>
  <c r="P28" i="1226"/>
  <c r="P29" i="1226"/>
  <c r="P30" i="1226"/>
  <c r="P31" i="1226"/>
  <c r="P32" i="1226"/>
  <c r="P33" i="1226"/>
  <c r="P34" i="1226"/>
  <c r="P35" i="1226"/>
  <c r="P36" i="1226"/>
  <c r="P37" i="1226"/>
  <c r="P38" i="1226"/>
  <c r="P39" i="1226"/>
  <c r="P40" i="1226"/>
  <c r="P41" i="1226"/>
  <c r="P42" i="1226"/>
  <c r="P43" i="1226"/>
  <c r="P44" i="1226"/>
  <c r="P45" i="1226"/>
  <c r="P46" i="1226"/>
  <c r="P47" i="1226"/>
  <c r="P48" i="1226"/>
  <c r="P49" i="1226"/>
  <c r="P50" i="1226"/>
  <c r="P51" i="1226"/>
  <c r="P52" i="1226"/>
  <c r="P53" i="1226"/>
  <c r="P54" i="1226"/>
  <c r="P55" i="1226"/>
  <c r="P56" i="1226"/>
  <c r="P57" i="1226"/>
  <c r="P58" i="1226"/>
  <c r="P59" i="1226"/>
  <c r="P60" i="1226"/>
  <c r="P61" i="1226"/>
  <c r="P62" i="1226"/>
  <c r="P63" i="1226"/>
  <c r="P64" i="1226"/>
  <c r="P65" i="1226"/>
  <c r="P66" i="1226"/>
  <c r="P67" i="1226"/>
  <c r="P68" i="1226"/>
  <c r="P69" i="1226"/>
  <c r="P70" i="1226"/>
  <c r="P71" i="1226"/>
  <c r="P72" i="1226"/>
  <c r="P73" i="1226"/>
  <c r="P74" i="1226"/>
  <c r="P75" i="1226"/>
  <c r="P76" i="1226"/>
  <c r="P77" i="1226"/>
  <c r="P78" i="1226"/>
  <c r="P79" i="1226"/>
  <c r="P80" i="1226"/>
  <c r="P81" i="1226"/>
  <c r="P82" i="1226"/>
  <c r="P83" i="1226"/>
  <c r="P84" i="1226"/>
  <c r="P85" i="1226"/>
  <c r="P86" i="1226"/>
  <c r="P87" i="1226"/>
  <c r="P88" i="1226"/>
  <c r="P89" i="1226"/>
  <c r="P90" i="1226"/>
  <c r="P91" i="1226"/>
  <c r="P92" i="1226"/>
  <c r="P93" i="1226"/>
  <c r="P94" i="1226"/>
  <c r="P95" i="1226"/>
  <c r="P96" i="1226"/>
  <c r="P97" i="1226"/>
  <c r="P98" i="1226"/>
  <c r="P99" i="1226"/>
  <c r="P100" i="1226"/>
  <c r="P101" i="1226"/>
  <c r="P102" i="1226"/>
  <c r="P103" i="1226"/>
  <c r="P104" i="1226"/>
  <c r="P105" i="1226"/>
  <c r="P106" i="1226"/>
  <c r="P107" i="1226"/>
  <c r="P108" i="1226"/>
  <c r="P109" i="1226"/>
  <c r="P110" i="1226"/>
  <c r="P111" i="1226"/>
  <c r="P112" i="1226"/>
  <c r="P113" i="1226"/>
  <c r="P114" i="1226"/>
  <c r="P115" i="1226"/>
  <c r="P116" i="1226"/>
  <c r="P117" i="1226"/>
  <c r="P118" i="1226"/>
  <c r="P119" i="1226"/>
  <c r="P120" i="1226"/>
  <c r="P121" i="1226"/>
  <c r="P122" i="1226"/>
  <c r="P123" i="1226"/>
  <c r="P124" i="1226"/>
  <c r="P125" i="1226"/>
  <c r="P126" i="1226"/>
  <c r="P127" i="1226"/>
  <c r="P128" i="1226"/>
  <c r="P129" i="1226"/>
  <c r="P130" i="1226"/>
  <c r="P131" i="1226"/>
  <c r="P132" i="1226"/>
  <c r="P133" i="1226"/>
  <c r="P134" i="1226"/>
  <c r="P135" i="1226"/>
  <c r="P136" i="1226"/>
  <c r="P137" i="1226"/>
  <c r="P138" i="1226"/>
  <c r="P139" i="1226"/>
  <c r="P140" i="1226"/>
  <c r="P141" i="1226"/>
  <c r="P142" i="1226"/>
  <c r="P143" i="1226"/>
  <c r="P144" i="1226"/>
  <c r="P145" i="1226"/>
  <c r="O2" i="1226"/>
  <c r="O3" i="1226"/>
  <c r="O4" i="1226"/>
  <c r="O5" i="1226"/>
  <c r="O6" i="1226"/>
  <c r="O7" i="1226"/>
  <c r="O8" i="1226"/>
  <c r="O9" i="1226"/>
  <c r="O10" i="1226"/>
  <c r="O11" i="1226"/>
  <c r="O12" i="1226"/>
  <c r="O13" i="1226"/>
  <c r="O14" i="1226"/>
  <c r="O15" i="1226"/>
  <c r="O16" i="1226"/>
  <c r="O17" i="1226"/>
  <c r="O18" i="1226"/>
  <c r="O19" i="1226"/>
  <c r="O20" i="1226"/>
  <c r="O21" i="1226"/>
  <c r="O22" i="1226"/>
  <c r="O23" i="1226"/>
  <c r="O24" i="1226"/>
  <c r="O25" i="1226"/>
  <c r="O26" i="1226"/>
  <c r="O27" i="1226"/>
  <c r="O28" i="1226"/>
  <c r="O29" i="1226"/>
  <c r="O30" i="1226"/>
  <c r="O31" i="1226"/>
  <c r="O32" i="1226"/>
  <c r="O33" i="1226"/>
  <c r="O34" i="1226"/>
  <c r="O35" i="1226"/>
  <c r="O36" i="1226"/>
  <c r="O37" i="1226"/>
  <c r="O38" i="1226"/>
  <c r="O39" i="1226"/>
  <c r="O40" i="1226"/>
  <c r="O41" i="1226"/>
  <c r="O42" i="1226"/>
  <c r="O43" i="1226"/>
  <c r="O44" i="1226"/>
  <c r="O45" i="1226"/>
  <c r="O46" i="1226"/>
  <c r="O47" i="1226"/>
  <c r="O48" i="1226"/>
  <c r="O49" i="1226"/>
  <c r="O50" i="1226"/>
  <c r="O51" i="1226"/>
  <c r="O52" i="1226"/>
  <c r="O53" i="1226"/>
  <c r="O54" i="1226"/>
  <c r="O55" i="1226"/>
  <c r="O56" i="1226"/>
  <c r="O57" i="1226"/>
  <c r="O58" i="1226"/>
  <c r="O59" i="1226"/>
  <c r="O60" i="1226"/>
  <c r="O61" i="1226"/>
  <c r="O62" i="1226"/>
  <c r="O63" i="1226"/>
  <c r="O64" i="1226"/>
  <c r="O65" i="1226"/>
  <c r="O66" i="1226"/>
  <c r="O67" i="1226"/>
  <c r="O68" i="1226"/>
  <c r="O69" i="1226"/>
  <c r="O70" i="1226"/>
  <c r="O71" i="1226"/>
  <c r="O72" i="1226"/>
  <c r="O73" i="1226"/>
  <c r="O74" i="1226"/>
  <c r="O75" i="1226"/>
  <c r="O76" i="1226"/>
  <c r="O77" i="1226"/>
  <c r="O78" i="1226"/>
  <c r="O79" i="1226"/>
  <c r="O80" i="1226"/>
  <c r="O81" i="1226"/>
  <c r="O82" i="1226"/>
  <c r="O83" i="1226"/>
  <c r="O84" i="1226"/>
  <c r="O85" i="1226"/>
  <c r="O86" i="1226"/>
  <c r="O87" i="1226"/>
  <c r="O88" i="1226"/>
  <c r="O89" i="1226"/>
  <c r="O90" i="1226"/>
  <c r="O91" i="1226"/>
  <c r="O92" i="1226"/>
  <c r="O93" i="1226"/>
  <c r="O94" i="1226"/>
  <c r="O95" i="1226"/>
  <c r="O96" i="1226"/>
  <c r="O97" i="1226"/>
  <c r="O98" i="1226"/>
  <c r="O99" i="1226"/>
  <c r="O100" i="1226"/>
  <c r="O101" i="1226"/>
  <c r="O102" i="1226"/>
  <c r="O103" i="1226"/>
  <c r="O104" i="1226"/>
  <c r="O105" i="1226"/>
  <c r="O106" i="1226"/>
  <c r="O107" i="1226"/>
  <c r="O108" i="1226"/>
  <c r="O109" i="1226"/>
  <c r="O110" i="1226"/>
  <c r="O111" i="1226"/>
  <c r="O112" i="1226"/>
  <c r="O113" i="1226"/>
  <c r="O114" i="1226"/>
  <c r="O115" i="1226"/>
  <c r="O116" i="1226"/>
  <c r="O117" i="1226"/>
  <c r="O118" i="1226"/>
  <c r="O119" i="1226"/>
  <c r="O120" i="1226"/>
  <c r="O121" i="1226"/>
  <c r="O122" i="1226"/>
  <c r="O123" i="1226"/>
  <c r="O124" i="1226"/>
  <c r="O125" i="1226"/>
  <c r="O126" i="1226"/>
  <c r="O127" i="1226"/>
  <c r="O128" i="1226"/>
  <c r="O129" i="1226"/>
  <c r="O130" i="1226"/>
  <c r="O131" i="1226"/>
  <c r="O132" i="1226"/>
  <c r="O133" i="1226"/>
  <c r="O134" i="1226"/>
  <c r="O135" i="1226"/>
  <c r="O136" i="1226"/>
  <c r="O137" i="1226"/>
  <c r="O138" i="1226"/>
  <c r="O139" i="1226"/>
  <c r="O140" i="1226"/>
  <c r="O141" i="1226"/>
  <c r="O142" i="1226"/>
  <c r="O143" i="1226"/>
  <c r="O144" i="1226"/>
  <c r="O145" i="1226"/>
  <c r="N2" i="1226"/>
  <c r="N3" i="1226"/>
  <c r="N4" i="1226"/>
  <c r="N5" i="1226"/>
  <c r="N6" i="1226"/>
  <c r="N7" i="1226"/>
  <c r="N8" i="1226"/>
  <c r="N9" i="1226"/>
  <c r="N10" i="1226"/>
  <c r="N11" i="1226"/>
  <c r="N12" i="1226"/>
  <c r="N13" i="1226"/>
  <c r="N14" i="1226"/>
  <c r="N15" i="1226"/>
  <c r="N16" i="1226"/>
  <c r="N17" i="1226"/>
  <c r="N18" i="1226"/>
  <c r="N19" i="1226"/>
  <c r="N20" i="1226"/>
  <c r="N21" i="1226"/>
  <c r="N22" i="1226"/>
  <c r="N23" i="1226"/>
  <c r="N24" i="1226"/>
  <c r="N25" i="1226"/>
  <c r="N26" i="1226"/>
  <c r="N27" i="1226"/>
  <c r="N28" i="1226"/>
  <c r="N29" i="1226"/>
  <c r="N30" i="1226"/>
  <c r="N31" i="1226"/>
  <c r="N32" i="1226"/>
  <c r="N33" i="1226"/>
  <c r="N34" i="1226"/>
  <c r="N35" i="1226"/>
  <c r="N36" i="1226"/>
  <c r="N37" i="1226"/>
  <c r="N38" i="1226"/>
  <c r="N39" i="1226"/>
  <c r="N40" i="1226"/>
  <c r="N41" i="1226"/>
  <c r="N42" i="1226"/>
  <c r="N43" i="1226"/>
  <c r="N44" i="1226"/>
  <c r="N45" i="1226"/>
  <c r="N46" i="1226"/>
  <c r="N47" i="1226"/>
  <c r="N48" i="1226"/>
  <c r="N49" i="1226"/>
  <c r="N50" i="1226"/>
  <c r="N51" i="1226"/>
  <c r="N52" i="1226"/>
  <c r="N53" i="1226"/>
  <c r="N54" i="1226"/>
  <c r="N55" i="1226"/>
  <c r="N56" i="1226"/>
  <c r="N57" i="1226"/>
  <c r="N58" i="1226"/>
  <c r="N59" i="1226"/>
  <c r="N60" i="1226"/>
  <c r="N61" i="1226"/>
  <c r="N62" i="1226"/>
  <c r="N63" i="1226"/>
  <c r="N64" i="1226"/>
  <c r="N65" i="1226"/>
  <c r="N66" i="1226"/>
  <c r="N67" i="1226"/>
  <c r="N68" i="1226"/>
  <c r="N69" i="1226"/>
  <c r="N70" i="1226"/>
  <c r="N71" i="1226"/>
  <c r="N72" i="1226"/>
  <c r="N73" i="1226"/>
  <c r="N74" i="1226"/>
  <c r="N75" i="1226"/>
  <c r="N76" i="1226"/>
  <c r="N77" i="1226"/>
  <c r="N78" i="1226"/>
  <c r="N79" i="1226"/>
  <c r="N80" i="1226"/>
  <c r="N81" i="1226"/>
  <c r="N82" i="1226"/>
  <c r="N83" i="1226"/>
  <c r="N84" i="1226"/>
  <c r="N85" i="1226"/>
  <c r="N86" i="1226"/>
  <c r="N87" i="1226"/>
  <c r="N88" i="1226"/>
  <c r="N89" i="1226"/>
  <c r="N90" i="1226"/>
  <c r="N91" i="1226"/>
  <c r="N92" i="1226"/>
  <c r="N93" i="1226"/>
  <c r="N94" i="1226"/>
  <c r="N95" i="1226"/>
  <c r="N96" i="1226"/>
  <c r="N97" i="1226"/>
  <c r="N98" i="1226"/>
  <c r="N99" i="1226"/>
  <c r="N100" i="1226"/>
  <c r="N101" i="1226"/>
  <c r="N102" i="1226"/>
  <c r="N103" i="1226"/>
  <c r="N104" i="1226"/>
  <c r="N105" i="1226"/>
  <c r="N106" i="1226"/>
  <c r="N107" i="1226"/>
  <c r="N108" i="1226"/>
  <c r="N109" i="1226"/>
  <c r="N110" i="1226"/>
  <c r="N111" i="1226"/>
  <c r="N112" i="1226"/>
  <c r="N113" i="1226"/>
  <c r="N114" i="1226"/>
  <c r="N115" i="1226"/>
  <c r="N116" i="1226"/>
  <c r="N117" i="1226"/>
  <c r="N118" i="1226"/>
  <c r="N119" i="1226"/>
  <c r="N120" i="1226"/>
  <c r="N121" i="1226"/>
  <c r="N122" i="1226"/>
  <c r="N123" i="1226"/>
  <c r="N124" i="1226"/>
  <c r="N125" i="1226"/>
  <c r="N126" i="1226"/>
  <c r="N127" i="1226"/>
  <c r="N128" i="1226"/>
  <c r="N129" i="1226"/>
  <c r="N130" i="1226"/>
  <c r="N131" i="1226"/>
  <c r="N132" i="1226"/>
  <c r="N133" i="1226"/>
  <c r="N134" i="1226"/>
  <c r="N135" i="1226"/>
  <c r="N136" i="1226"/>
  <c r="N137" i="1226"/>
  <c r="N138" i="1226"/>
  <c r="N139" i="1226"/>
  <c r="N140" i="1226"/>
  <c r="N141" i="1226"/>
  <c r="N142" i="1226"/>
  <c r="N143" i="1226"/>
  <c r="N144" i="1226"/>
  <c r="N145" i="1226"/>
  <c r="M2" i="1226"/>
  <c r="M3" i="1226"/>
  <c r="M4" i="1226"/>
  <c r="M5" i="1226"/>
  <c r="M6" i="1226"/>
  <c r="M7" i="1226"/>
  <c r="M8" i="1226"/>
  <c r="M9" i="1226"/>
  <c r="M10" i="1226"/>
  <c r="M11" i="1226"/>
  <c r="M12" i="1226"/>
  <c r="M13" i="1226"/>
  <c r="M14" i="1226"/>
  <c r="M15" i="1226"/>
  <c r="M16" i="1226"/>
  <c r="M17" i="1226"/>
  <c r="M18" i="1226"/>
  <c r="M19" i="1226"/>
  <c r="M20" i="1226"/>
  <c r="M21" i="1226"/>
  <c r="M22" i="1226"/>
  <c r="M23" i="1226"/>
  <c r="M24" i="1226"/>
  <c r="M25" i="1226"/>
  <c r="M26" i="1226"/>
  <c r="M27" i="1226"/>
  <c r="M28" i="1226"/>
  <c r="M29" i="1226"/>
  <c r="M30" i="1226"/>
  <c r="M31" i="1226"/>
  <c r="M32" i="1226"/>
  <c r="M33" i="1226"/>
  <c r="M34" i="1226"/>
  <c r="M35" i="1226"/>
  <c r="M36" i="1226"/>
  <c r="M37" i="1226"/>
  <c r="M38" i="1226"/>
  <c r="M39" i="1226"/>
  <c r="M40" i="1226"/>
  <c r="M41" i="1226"/>
  <c r="M42" i="1226"/>
  <c r="M43" i="1226"/>
  <c r="M44" i="1226"/>
  <c r="M45" i="1226"/>
  <c r="M46" i="1226"/>
  <c r="M47" i="1226"/>
  <c r="M48" i="1226"/>
  <c r="M49" i="1226"/>
  <c r="M50" i="1226"/>
  <c r="M51" i="1226"/>
  <c r="M52" i="1226"/>
  <c r="M53" i="1226"/>
  <c r="M54" i="1226"/>
  <c r="M55" i="1226"/>
  <c r="M56" i="1226"/>
  <c r="M57" i="1226"/>
  <c r="M58" i="1226"/>
  <c r="M59" i="1226"/>
  <c r="M60" i="1226"/>
  <c r="M61" i="1226"/>
  <c r="M62" i="1226"/>
  <c r="M63" i="1226"/>
  <c r="M64" i="1226"/>
  <c r="M65" i="1226"/>
  <c r="M66" i="1226"/>
  <c r="M67" i="1226"/>
  <c r="M68" i="1226"/>
  <c r="M69" i="1226"/>
  <c r="M70" i="1226"/>
  <c r="M71" i="1226"/>
  <c r="M72" i="1226"/>
  <c r="M73" i="1226"/>
  <c r="M74" i="1226"/>
  <c r="M75" i="1226"/>
  <c r="M76" i="1226"/>
  <c r="M77" i="1226"/>
  <c r="M78" i="1226"/>
  <c r="M79" i="1226"/>
  <c r="M80" i="1226"/>
  <c r="M81" i="1226"/>
  <c r="M82" i="1226"/>
  <c r="M83" i="1226"/>
  <c r="M84" i="1226"/>
  <c r="M85" i="1226"/>
  <c r="M86" i="1226"/>
  <c r="M87" i="1226"/>
  <c r="M88" i="1226"/>
  <c r="M89" i="1226"/>
  <c r="M90" i="1226"/>
  <c r="M91" i="1226"/>
  <c r="M92" i="1226"/>
  <c r="M93" i="1226"/>
  <c r="M94" i="1226"/>
  <c r="M95" i="1226"/>
  <c r="M96" i="1226"/>
  <c r="M97" i="1226"/>
  <c r="M98" i="1226"/>
  <c r="M99" i="1226"/>
  <c r="M100" i="1226"/>
  <c r="M101" i="1226"/>
  <c r="M102" i="1226"/>
  <c r="M103" i="1226"/>
  <c r="M104" i="1226"/>
  <c r="M105" i="1226"/>
  <c r="M106" i="1226"/>
  <c r="M107" i="1226"/>
  <c r="M108" i="1226"/>
  <c r="M109" i="1226"/>
  <c r="M110" i="1226"/>
  <c r="M111" i="1226"/>
  <c r="M112" i="1226"/>
  <c r="M113" i="1226"/>
  <c r="M114" i="1226"/>
  <c r="M115" i="1226"/>
  <c r="M116" i="1226"/>
  <c r="M117" i="1226"/>
  <c r="M118" i="1226"/>
  <c r="M119" i="1226"/>
  <c r="M120" i="1226"/>
  <c r="M121" i="1226"/>
  <c r="M122" i="1226"/>
  <c r="M123" i="1226"/>
  <c r="M124" i="1226"/>
  <c r="M125" i="1226"/>
  <c r="M126" i="1226"/>
  <c r="M127" i="1226"/>
  <c r="M128" i="1226"/>
  <c r="M129" i="1226"/>
  <c r="M130" i="1226"/>
  <c r="M131" i="1226"/>
  <c r="M132" i="1226"/>
  <c r="M133" i="1226"/>
  <c r="M134" i="1226"/>
  <c r="M135" i="1226"/>
  <c r="M136" i="1226"/>
  <c r="M137" i="1226"/>
  <c r="M138" i="1226"/>
  <c r="M139" i="1226"/>
  <c r="M140" i="1226"/>
  <c r="M141" i="1226"/>
  <c r="M142" i="1226"/>
  <c r="M143" i="1226"/>
  <c r="M144" i="1226"/>
  <c r="M145" i="1226"/>
  <c r="L2" i="1226"/>
  <c r="L3" i="1226"/>
  <c r="L4" i="1226"/>
  <c r="L5" i="1226"/>
  <c r="L6" i="1226"/>
  <c r="L7" i="1226"/>
  <c r="L8" i="1226"/>
  <c r="L9" i="1226"/>
  <c r="L10" i="1226"/>
  <c r="L11" i="1226"/>
  <c r="L12" i="1226"/>
  <c r="L13" i="1226"/>
  <c r="L14" i="1226"/>
  <c r="L15" i="1226"/>
  <c r="L16" i="1226"/>
  <c r="L17" i="1226"/>
  <c r="L18" i="1226"/>
  <c r="L19" i="1226"/>
  <c r="L20" i="1226"/>
  <c r="L21" i="1226"/>
  <c r="L22" i="1226"/>
  <c r="L23" i="1226"/>
  <c r="L24" i="1226"/>
  <c r="L25" i="1226"/>
  <c r="L26" i="1226"/>
  <c r="L27" i="1226"/>
  <c r="L28" i="1226"/>
  <c r="L29" i="1226"/>
  <c r="L30" i="1226"/>
  <c r="L31" i="1226"/>
  <c r="L32" i="1226"/>
  <c r="L33" i="1226"/>
  <c r="L34" i="1226"/>
  <c r="L35" i="1226"/>
  <c r="L36" i="1226"/>
  <c r="L37" i="1226"/>
  <c r="L38" i="1226"/>
  <c r="L39" i="1226"/>
  <c r="L40" i="1226"/>
  <c r="L41" i="1226"/>
  <c r="L42" i="1226"/>
  <c r="L43" i="1226"/>
  <c r="L44" i="1226"/>
  <c r="L45" i="1226"/>
  <c r="L46" i="1226"/>
  <c r="L47" i="1226"/>
  <c r="L48" i="1226"/>
  <c r="L49" i="1226"/>
  <c r="L50" i="1226"/>
  <c r="L51" i="1226"/>
  <c r="L52" i="1226"/>
  <c r="L53" i="1226"/>
  <c r="L54" i="1226"/>
  <c r="L55" i="1226"/>
  <c r="L56" i="1226"/>
  <c r="L57" i="1226"/>
  <c r="L58" i="1226"/>
  <c r="L59" i="1226"/>
  <c r="L60" i="1226"/>
  <c r="L61" i="1226"/>
  <c r="L62" i="1226"/>
  <c r="L63" i="1226"/>
  <c r="L64" i="1226"/>
  <c r="L65" i="1226"/>
  <c r="L66" i="1226"/>
  <c r="L67" i="1226"/>
  <c r="L68" i="1226"/>
  <c r="L69" i="1226"/>
  <c r="L70" i="1226"/>
  <c r="L71" i="1226"/>
  <c r="L72" i="1226"/>
  <c r="L73" i="1226"/>
  <c r="L74" i="1226"/>
  <c r="L75" i="1226"/>
  <c r="L76" i="1226"/>
  <c r="L77" i="1226"/>
  <c r="L78" i="1226"/>
  <c r="L79" i="1226"/>
  <c r="L80" i="1226"/>
  <c r="L81" i="1226"/>
  <c r="L82" i="1226"/>
  <c r="L83" i="1226"/>
  <c r="L84" i="1226"/>
  <c r="L85" i="1226"/>
  <c r="L86" i="1226"/>
  <c r="L87" i="1226"/>
  <c r="L88" i="1226"/>
  <c r="L89" i="1226"/>
  <c r="L90" i="1226"/>
  <c r="L91" i="1226"/>
  <c r="L92" i="1226"/>
  <c r="L93" i="1226"/>
  <c r="L94" i="1226"/>
  <c r="L95" i="1226"/>
  <c r="L96" i="1226"/>
  <c r="L97" i="1226"/>
  <c r="L98" i="1226"/>
  <c r="L99" i="1226"/>
  <c r="L100" i="1226"/>
  <c r="L101" i="1226"/>
  <c r="L102" i="1226"/>
  <c r="L103" i="1226"/>
  <c r="L104" i="1226"/>
  <c r="L105" i="1226"/>
  <c r="L106" i="1226"/>
  <c r="L107" i="1226"/>
  <c r="L108" i="1226"/>
  <c r="L109" i="1226"/>
  <c r="L110" i="1226"/>
  <c r="L111" i="1226"/>
  <c r="L112" i="1226"/>
  <c r="L113" i="1226"/>
  <c r="L114" i="1226"/>
  <c r="L115" i="1226"/>
  <c r="L116" i="1226"/>
  <c r="L117" i="1226"/>
  <c r="L118" i="1226"/>
  <c r="L119" i="1226"/>
  <c r="L120" i="1226"/>
  <c r="L121" i="1226"/>
  <c r="L122" i="1226"/>
  <c r="L123" i="1226"/>
  <c r="L124" i="1226"/>
  <c r="L125" i="1226"/>
  <c r="L126" i="1226"/>
  <c r="L127" i="1226"/>
  <c r="L128" i="1226"/>
  <c r="L129" i="1226"/>
  <c r="L130" i="1226"/>
  <c r="L131" i="1226"/>
  <c r="L132" i="1226"/>
  <c r="L133" i="1226"/>
  <c r="L134" i="1226"/>
  <c r="L135" i="1226"/>
  <c r="L136" i="1226"/>
  <c r="L137" i="1226"/>
  <c r="L138" i="1226"/>
  <c r="L139" i="1226"/>
  <c r="L140" i="1226"/>
  <c r="L141" i="1226"/>
  <c r="L142" i="1226"/>
  <c r="L143" i="1226"/>
  <c r="L144" i="1226"/>
  <c r="L145" i="1226"/>
  <c r="K2" i="1226"/>
  <c r="K3" i="1226"/>
  <c r="K4" i="1226"/>
  <c r="K5" i="1226"/>
  <c r="K6" i="1226"/>
  <c r="K7" i="1226"/>
  <c r="K8" i="1226"/>
  <c r="K9" i="1226"/>
  <c r="K10" i="1226"/>
  <c r="K11" i="1226"/>
  <c r="K12" i="1226"/>
  <c r="K13" i="1226"/>
  <c r="K14" i="1226"/>
  <c r="K15" i="1226"/>
  <c r="K16" i="1226"/>
  <c r="K17" i="1226"/>
  <c r="K18" i="1226"/>
  <c r="K19" i="1226"/>
  <c r="K20" i="1226"/>
  <c r="K21" i="1226"/>
  <c r="K22" i="1226"/>
  <c r="K23" i="1226"/>
  <c r="K24" i="1226"/>
  <c r="K25" i="1226"/>
  <c r="K26" i="1226"/>
  <c r="K27" i="1226"/>
  <c r="K28" i="1226"/>
  <c r="K29" i="1226"/>
  <c r="K30" i="1226"/>
  <c r="K31" i="1226"/>
  <c r="K32" i="1226"/>
  <c r="K33" i="1226"/>
  <c r="K34" i="1226"/>
  <c r="K35" i="1226"/>
  <c r="K36" i="1226"/>
  <c r="K37" i="1226"/>
  <c r="K38" i="1226"/>
  <c r="K39" i="1226"/>
  <c r="K40" i="1226"/>
  <c r="K41" i="1226"/>
  <c r="K42" i="1226"/>
  <c r="K43" i="1226"/>
  <c r="K44" i="1226"/>
  <c r="K45" i="1226"/>
  <c r="K46" i="1226"/>
  <c r="K47" i="1226"/>
  <c r="K48" i="1226"/>
  <c r="K49" i="1226"/>
  <c r="K50" i="1226"/>
  <c r="K51" i="1226"/>
  <c r="K52" i="1226"/>
  <c r="K53" i="1226"/>
  <c r="K54" i="1226"/>
  <c r="K55" i="1226"/>
  <c r="K56" i="1226"/>
  <c r="K57" i="1226"/>
  <c r="K58" i="1226"/>
  <c r="K59" i="1226"/>
  <c r="K60" i="1226"/>
  <c r="K61" i="1226"/>
  <c r="K62" i="1226"/>
  <c r="K63" i="1226"/>
  <c r="K64" i="1226"/>
  <c r="K65" i="1226"/>
  <c r="K66" i="1226"/>
  <c r="K67" i="1226"/>
  <c r="K68" i="1226"/>
  <c r="K69" i="1226"/>
  <c r="K70" i="1226"/>
  <c r="K71" i="1226"/>
  <c r="K72" i="1226"/>
  <c r="K73" i="1226"/>
  <c r="K74" i="1226"/>
  <c r="K75" i="1226"/>
  <c r="K76" i="1226"/>
  <c r="K77" i="1226"/>
  <c r="K78" i="1226"/>
  <c r="K79" i="1226"/>
  <c r="K80" i="1226"/>
  <c r="K81" i="1226"/>
  <c r="K82" i="1226"/>
  <c r="K83" i="1226"/>
  <c r="K84" i="1226"/>
  <c r="K85" i="1226"/>
  <c r="K86" i="1226"/>
  <c r="K87" i="1226"/>
  <c r="K88" i="1226"/>
  <c r="K89" i="1226"/>
  <c r="K90" i="1226"/>
  <c r="K91" i="1226"/>
  <c r="K92" i="1226"/>
  <c r="K93" i="1226"/>
  <c r="K94" i="1226"/>
  <c r="K95" i="1226"/>
  <c r="K96" i="1226"/>
  <c r="K97" i="1226"/>
  <c r="K98" i="1226"/>
  <c r="K99" i="1226"/>
  <c r="K100" i="1226"/>
  <c r="K101" i="1226"/>
  <c r="K102" i="1226"/>
  <c r="K103" i="1226"/>
  <c r="K104" i="1226"/>
  <c r="K105" i="1226"/>
  <c r="K106" i="1226"/>
  <c r="K107" i="1226"/>
  <c r="K108" i="1226"/>
  <c r="K109" i="1226"/>
  <c r="K110" i="1226"/>
  <c r="K111" i="1226"/>
  <c r="K112" i="1226"/>
  <c r="K113" i="1226"/>
  <c r="K114" i="1226"/>
  <c r="K115" i="1226"/>
  <c r="K116" i="1226"/>
  <c r="K117" i="1226"/>
  <c r="K118" i="1226"/>
  <c r="K119" i="1226"/>
  <c r="K120" i="1226"/>
  <c r="K121" i="1226"/>
  <c r="K122" i="1226"/>
  <c r="K123" i="1226"/>
  <c r="K124" i="1226"/>
  <c r="K125" i="1226"/>
  <c r="K126" i="1226"/>
  <c r="K127" i="1226"/>
  <c r="K128" i="1226"/>
  <c r="K129" i="1226"/>
  <c r="K130" i="1226"/>
  <c r="K131" i="1226"/>
  <c r="K132" i="1226"/>
  <c r="K133" i="1226"/>
  <c r="K134" i="1226"/>
  <c r="K135" i="1226"/>
  <c r="K136" i="1226"/>
  <c r="K137" i="1226"/>
  <c r="K138" i="1226"/>
  <c r="K139" i="1226"/>
  <c r="K140" i="1226"/>
  <c r="K141" i="1226"/>
  <c r="K142" i="1226"/>
  <c r="K143" i="1226"/>
  <c r="K144" i="1226"/>
  <c r="K145" i="1226"/>
  <c r="E122" i="1225"/>
  <c r="D14" i="1228"/>
  <c r="B2" i="1225"/>
  <c r="B3" i="1225"/>
  <c r="B4" i="1225"/>
  <c r="B5" i="1225"/>
  <c r="B6" i="1225"/>
  <c r="B7" i="1225"/>
  <c r="B8" i="1225"/>
  <c r="B9" i="1225"/>
  <c r="B10" i="1225"/>
  <c r="B11" i="1225"/>
  <c r="B12" i="1225"/>
  <c r="B13" i="1225"/>
  <c r="B14" i="1225"/>
  <c r="B15" i="1225"/>
  <c r="B16" i="1225"/>
  <c r="B17" i="1225"/>
  <c r="B18" i="1225"/>
  <c r="B19" i="1225"/>
  <c r="B20" i="1225"/>
  <c r="B21" i="1225"/>
  <c r="B22" i="1225"/>
  <c r="B23" i="1225"/>
  <c r="B24" i="1225"/>
  <c r="B25" i="1225"/>
  <c r="B26" i="1225"/>
  <c r="B27" i="1225"/>
  <c r="B28" i="1225"/>
  <c r="B29" i="1225"/>
  <c r="B30" i="1225"/>
  <c r="B31" i="1225"/>
  <c r="B32" i="1225"/>
  <c r="B33" i="1225"/>
  <c r="B34" i="1225"/>
  <c r="B35" i="1225"/>
  <c r="B36" i="1225"/>
  <c r="B37" i="1225"/>
  <c r="B38" i="1225"/>
  <c r="B39" i="1225"/>
  <c r="B40" i="1225"/>
  <c r="B41" i="1225"/>
  <c r="B42" i="1225"/>
  <c r="B43" i="1225"/>
  <c r="B44" i="1225"/>
  <c r="B45" i="1225"/>
  <c r="B46" i="1225"/>
  <c r="B47" i="1225"/>
  <c r="B48" i="1225"/>
  <c r="B49" i="1225"/>
  <c r="B50" i="1225"/>
  <c r="B51" i="1225"/>
  <c r="B52" i="1225"/>
  <c r="B53" i="1225"/>
  <c r="B54" i="1225"/>
  <c r="B55" i="1225"/>
  <c r="B56" i="1225"/>
  <c r="B57" i="1225"/>
  <c r="B58" i="1225"/>
  <c r="B59" i="1225"/>
  <c r="B60" i="1225"/>
  <c r="B61" i="1225"/>
  <c r="B62" i="1225"/>
  <c r="B63" i="1225"/>
  <c r="B64" i="1225"/>
  <c r="B65" i="1225"/>
  <c r="B66" i="1225"/>
  <c r="B67" i="1225"/>
  <c r="B68" i="1225"/>
  <c r="B69" i="1225"/>
  <c r="B70" i="1225"/>
  <c r="B71" i="1225"/>
  <c r="B72" i="1225"/>
  <c r="B73" i="1225"/>
  <c r="B74" i="1225"/>
  <c r="B75" i="1225"/>
  <c r="B76" i="1225"/>
  <c r="B77" i="1225"/>
  <c r="B78" i="1225"/>
  <c r="B79" i="1225"/>
  <c r="B80" i="1225"/>
  <c r="B81" i="1225"/>
  <c r="B82" i="1225"/>
  <c r="B83" i="1225"/>
  <c r="B84" i="1225"/>
  <c r="B85" i="1225"/>
  <c r="B86" i="1225"/>
  <c r="B87" i="1225"/>
  <c r="B88" i="1225"/>
  <c r="B89" i="1225"/>
  <c r="B90" i="1225"/>
  <c r="B91" i="1225"/>
  <c r="B92" i="1225"/>
  <c r="B93" i="1225"/>
  <c r="B94" i="1225"/>
  <c r="B95" i="1225"/>
  <c r="B96" i="1225"/>
  <c r="B97" i="1225"/>
  <c r="B98" i="1225"/>
  <c r="B99" i="1225"/>
  <c r="B100" i="1225"/>
  <c r="B101" i="1225"/>
  <c r="B102" i="1225"/>
  <c r="B103" i="1225"/>
  <c r="B104" i="1225"/>
  <c r="B105" i="1225"/>
  <c r="B106" i="1225"/>
  <c r="B107" i="1225"/>
  <c r="B108" i="1225"/>
  <c r="B109" i="1225"/>
  <c r="B110" i="1225"/>
  <c r="B111" i="1225"/>
  <c r="B112" i="1225"/>
  <c r="B113" i="1225"/>
  <c r="B114" i="1225"/>
  <c r="B115" i="1225"/>
  <c r="B116" i="1225"/>
  <c r="B117" i="1225"/>
  <c r="B118" i="1225"/>
  <c r="B119" i="1225"/>
  <c r="B120" i="1225"/>
  <c r="B121" i="1225"/>
  <c r="E2" i="1225"/>
  <c r="E3" i="1225"/>
  <c r="E4" i="1225"/>
  <c r="E5" i="1225"/>
  <c r="E6" i="1225"/>
  <c r="E7" i="1225"/>
  <c r="E8" i="1225"/>
  <c r="E9" i="1225"/>
  <c r="E10" i="1225"/>
  <c r="E11" i="1225"/>
  <c r="E12" i="1225"/>
  <c r="E13" i="1225"/>
  <c r="E14" i="1225"/>
  <c r="E15" i="1225"/>
  <c r="E16" i="1225"/>
  <c r="E17" i="1225"/>
  <c r="E18" i="1225"/>
  <c r="E19" i="1225"/>
  <c r="E20" i="1225"/>
  <c r="E21" i="1225"/>
  <c r="E22" i="1225"/>
  <c r="E23" i="1225"/>
  <c r="E24" i="1225"/>
  <c r="E25" i="1225"/>
  <c r="E26" i="1225"/>
  <c r="E27" i="1225"/>
  <c r="E28" i="1225"/>
  <c r="E29" i="1225"/>
  <c r="E30" i="1225"/>
  <c r="E31" i="1225"/>
  <c r="E32" i="1225"/>
  <c r="E33" i="1225"/>
  <c r="E34" i="1225"/>
  <c r="E35" i="1225"/>
  <c r="E36" i="1225"/>
  <c r="E37" i="1225"/>
  <c r="E38" i="1225"/>
  <c r="E39" i="1225"/>
  <c r="E40" i="1225"/>
  <c r="E41" i="1225"/>
  <c r="E42" i="1225"/>
  <c r="E43" i="1225"/>
  <c r="E44" i="1225"/>
  <c r="E45" i="1225"/>
  <c r="E46" i="1225"/>
  <c r="E47" i="1225"/>
  <c r="E48" i="1225"/>
  <c r="E49" i="1225"/>
  <c r="E50" i="1225"/>
  <c r="E51" i="1225"/>
  <c r="E52" i="1225"/>
  <c r="E53" i="1225"/>
  <c r="E54" i="1225"/>
  <c r="E55" i="1225"/>
  <c r="E56" i="1225"/>
  <c r="E57" i="1225"/>
  <c r="E58" i="1225"/>
  <c r="E59" i="1225"/>
  <c r="E60" i="1225"/>
  <c r="E61" i="1225"/>
  <c r="E62" i="1225"/>
  <c r="E63" i="1225"/>
  <c r="E64" i="1225"/>
  <c r="E65" i="1225"/>
  <c r="E66" i="1225"/>
  <c r="E67" i="1225"/>
  <c r="E68" i="1225"/>
  <c r="E69" i="1225"/>
  <c r="E70" i="1225"/>
  <c r="E71" i="1225"/>
  <c r="E72" i="1225"/>
  <c r="E73" i="1225"/>
  <c r="E74" i="1225"/>
  <c r="E75" i="1225"/>
  <c r="E76" i="1225"/>
  <c r="E77" i="1225"/>
  <c r="E78" i="1225"/>
  <c r="E79" i="1225"/>
  <c r="E80" i="1225"/>
  <c r="E81" i="1225"/>
  <c r="E82" i="1225"/>
  <c r="E83" i="1225"/>
  <c r="E84" i="1225"/>
  <c r="E85" i="1225"/>
  <c r="E86" i="1225"/>
  <c r="E87" i="1225"/>
  <c r="E88" i="1225"/>
  <c r="E89" i="1225"/>
  <c r="E90" i="1225"/>
  <c r="E91" i="1225"/>
  <c r="E92" i="1225"/>
  <c r="E93" i="1225"/>
  <c r="E94" i="1225"/>
  <c r="E95" i="1225"/>
  <c r="E96" i="1225"/>
  <c r="E97" i="1225"/>
  <c r="E98" i="1225"/>
  <c r="E99" i="1225"/>
  <c r="E100" i="1225"/>
  <c r="E101" i="1225"/>
  <c r="E102" i="1225"/>
  <c r="E103" i="1225"/>
  <c r="E104" i="1225"/>
  <c r="E105" i="1225"/>
  <c r="E106" i="1225"/>
  <c r="E107" i="1225"/>
  <c r="E108" i="1225"/>
  <c r="E109" i="1225"/>
  <c r="E110" i="1225"/>
  <c r="E111" i="1225"/>
  <c r="E112" i="1225"/>
  <c r="E113" i="1225"/>
  <c r="E114" i="1225"/>
  <c r="E115" i="1225"/>
  <c r="E116" i="1225"/>
  <c r="E117" i="1225"/>
  <c r="E118" i="1225"/>
  <c r="E119" i="1225"/>
  <c r="E120" i="1225"/>
  <c r="E121" i="1225"/>
  <c r="S2" i="1224"/>
  <c r="S3" i="1224"/>
  <c r="S4" i="1224"/>
  <c r="S5" i="1224"/>
  <c r="S6" i="1224"/>
  <c r="S7" i="1224"/>
  <c r="S8" i="1224"/>
  <c r="S9" i="1224"/>
  <c r="S10" i="1224"/>
  <c r="S11" i="1224"/>
  <c r="S12" i="1224"/>
  <c r="S13" i="1224"/>
  <c r="S14" i="1224"/>
  <c r="S15" i="1224"/>
  <c r="S16" i="1224"/>
  <c r="S17" i="1224"/>
  <c r="S18" i="1224"/>
  <c r="S19" i="1224"/>
  <c r="S20" i="1224"/>
  <c r="S21" i="1224"/>
  <c r="S22" i="1224"/>
  <c r="S23" i="1224"/>
  <c r="S24" i="1224"/>
  <c r="S25" i="1224"/>
  <c r="S26" i="1224"/>
  <c r="S27" i="1224"/>
  <c r="S28" i="1224"/>
  <c r="S29" i="1224"/>
  <c r="S30" i="1224"/>
  <c r="S31" i="1224"/>
  <c r="S32" i="1224"/>
  <c r="S33" i="1224"/>
  <c r="S34" i="1224"/>
  <c r="S35" i="1224"/>
  <c r="S36" i="1224"/>
  <c r="S37" i="1224"/>
  <c r="S38" i="1224"/>
  <c r="S39" i="1224"/>
  <c r="S40" i="1224"/>
  <c r="S41" i="1224"/>
  <c r="S42" i="1224"/>
  <c r="S43" i="1224"/>
  <c r="S44" i="1224"/>
  <c r="S45" i="1224"/>
  <c r="S46" i="1224"/>
  <c r="S47" i="1224"/>
  <c r="S48" i="1224"/>
  <c r="S49" i="1224"/>
  <c r="S50" i="1224"/>
  <c r="S51" i="1224"/>
  <c r="S52" i="1224"/>
  <c r="S53" i="1224"/>
  <c r="S54" i="1224"/>
  <c r="S55" i="1224"/>
  <c r="S56" i="1224"/>
  <c r="S57" i="1224"/>
  <c r="S58" i="1224"/>
  <c r="S59" i="1224"/>
  <c r="S60" i="1224"/>
  <c r="S61" i="1224"/>
  <c r="S62" i="1224"/>
  <c r="S63" i="1224"/>
  <c r="S64" i="1224"/>
  <c r="S65" i="1224"/>
  <c r="S66" i="1224"/>
  <c r="S67" i="1224"/>
  <c r="S68" i="1224"/>
  <c r="S69" i="1224"/>
  <c r="S70" i="1224"/>
  <c r="S71" i="1224"/>
  <c r="S72" i="1224"/>
  <c r="S73" i="1224"/>
  <c r="S74" i="1224"/>
  <c r="S75" i="1224"/>
  <c r="S76" i="1224"/>
  <c r="S77" i="1224"/>
  <c r="S78" i="1224"/>
  <c r="S79" i="1224"/>
  <c r="S80" i="1224"/>
  <c r="S81" i="1224"/>
  <c r="S82" i="1224"/>
  <c r="S83" i="1224"/>
  <c r="S84" i="1224"/>
  <c r="S85" i="1224"/>
  <c r="S86" i="1224"/>
  <c r="S87" i="1224"/>
  <c r="S88" i="1224"/>
  <c r="S89" i="1224"/>
  <c r="S90" i="1224"/>
  <c r="S91" i="1224"/>
  <c r="S92" i="1224"/>
  <c r="S93" i="1224"/>
  <c r="S94" i="1224"/>
  <c r="S95" i="1224"/>
  <c r="S96" i="1224"/>
  <c r="S97" i="1224"/>
  <c r="S98" i="1224"/>
  <c r="S99" i="1224"/>
  <c r="S100" i="1224"/>
  <c r="S101" i="1224"/>
  <c r="S102" i="1224"/>
  <c r="S103" i="1224"/>
  <c r="S104" i="1224"/>
  <c r="S105" i="1224"/>
  <c r="S106" i="1224"/>
  <c r="S107" i="1224"/>
  <c r="S108" i="1224"/>
  <c r="S109" i="1224"/>
  <c r="S110" i="1224"/>
  <c r="S111" i="1224"/>
  <c r="S112" i="1224"/>
  <c r="S113" i="1224"/>
  <c r="S114" i="1224"/>
  <c r="S115" i="1224"/>
  <c r="S116" i="1224"/>
  <c r="S117" i="1224"/>
  <c r="S118" i="1224"/>
  <c r="S119" i="1224"/>
  <c r="S120" i="1224"/>
  <c r="S121" i="1224"/>
  <c r="R2" i="1224"/>
  <c r="R3" i="1224"/>
  <c r="R4" i="1224"/>
  <c r="R5" i="1224"/>
  <c r="R6" i="1224"/>
  <c r="R7" i="1224"/>
  <c r="R8" i="1224"/>
  <c r="R9" i="1224"/>
  <c r="R10" i="1224"/>
  <c r="R11" i="1224"/>
  <c r="R12" i="1224"/>
  <c r="R13" i="1224"/>
  <c r="R14" i="1224"/>
  <c r="R15" i="1224"/>
  <c r="R16" i="1224"/>
  <c r="R17" i="1224"/>
  <c r="R18" i="1224"/>
  <c r="R19" i="1224"/>
  <c r="R20" i="1224"/>
  <c r="R21" i="1224"/>
  <c r="R22" i="1224"/>
  <c r="R23" i="1224"/>
  <c r="R24" i="1224"/>
  <c r="R25" i="1224"/>
  <c r="R26" i="1224"/>
  <c r="R27" i="1224"/>
  <c r="R28" i="1224"/>
  <c r="R29" i="1224"/>
  <c r="R30" i="1224"/>
  <c r="R31" i="1224"/>
  <c r="R32" i="1224"/>
  <c r="R33" i="1224"/>
  <c r="R34" i="1224"/>
  <c r="R35" i="1224"/>
  <c r="R36" i="1224"/>
  <c r="R37" i="1224"/>
  <c r="R38" i="1224"/>
  <c r="R39" i="1224"/>
  <c r="R40" i="1224"/>
  <c r="R41" i="1224"/>
  <c r="R42" i="1224"/>
  <c r="R43" i="1224"/>
  <c r="R44" i="1224"/>
  <c r="R45" i="1224"/>
  <c r="R46" i="1224"/>
  <c r="R47" i="1224"/>
  <c r="R48" i="1224"/>
  <c r="R49" i="1224"/>
  <c r="R50" i="1224"/>
  <c r="R51" i="1224"/>
  <c r="R52" i="1224"/>
  <c r="R53" i="1224"/>
  <c r="R54" i="1224"/>
  <c r="R55" i="1224"/>
  <c r="R56" i="1224"/>
  <c r="R57" i="1224"/>
  <c r="R58" i="1224"/>
  <c r="R59" i="1224"/>
  <c r="R60" i="1224"/>
  <c r="R61" i="1224"/>
  <c r="R62" i="1224"/>
  <c r="R63" i="1224"/>
  <c r="R64" i="1224"/>
  <c r="R65" i="1224"/>
  <c r="R66" i="1224"/>
  <c r="R67" i="1224"/>
  <c r="R68" i="1224"/>
  <c r="R69" i="1224"/>
  <c r="R70" i="1224"/>
  <c r="R71" i="1224"/>
  <c r="R72" i="1224"/>
  <c r="R73" i="1224"/>
  <c r="R74" i="1224"/>
  <c r="R75" i="1224"/>
  <c r="R76" i="1224"/>
  <c r="R77" i="1224"/>
  <c r="R78" i="1224"/>
  <c r="R79" i="1224"/>
  <c r="R80" i="1224"/>
  <c r="R81" i="1224"/>
  <c r="R82" i="1224"/>
  <c r="R83" i="1224"/>
  <c r="R84" i="1224"/>
  <c r="R85" i="1224"/>
  <c r="R86" i="1224"/>
  <c r="R87" i="1224"/>
  <c r="R88" i="1224"/>
  <c r="R89" i="1224"/>
  <c r="R90" i="1224"/>
  <c r="R91" i="1224"/>
  <c r="R92" i="1224"/>
  <c r="R93" i="1224"/>
  <c r="R94" i="1224"/>
  <c r="R95" i="1224"/>
  <c r="R96" i="1224"/>
  <c r="R97" i="1224"/>
  <c r="R98" i="1224"/>
  <c r="R99" i="1224"/>
  <c r="R100" i="1224"/>
  <c r="R101" i="1224"/>
  <c r="R102" i="1224"/>
  <c r="R103" i="1224"/>
  <c r="R104" i="1224"/>
  <c r="R105" i="1224"/>
  <c r="R106" i="1224"/>
  <c r="R107" i="1224"/>
  <c r="R108" i="1224"/>
  <c r="R109" i="1224"/>
  <c r="R110" i="1224"/>
  <c r="R111" i="1224"/>
  <c r="R112" i="1224"/>
  <c r="R113" i="1224"/>
  <c r="R114" i="1224"/>
  <c r="R115" i="1224"/>
  <c r="R116" i="1224"/>
  <c r="R117" i="1224"/>
  <c r="R118" i="1224"/>
  <c r="R119" i="1224"/>
  <c r="R120" i="1224"/>
  <c r="R121" i="1224"/>
  <c r="Q2" i="1224"/>
  <c r="Q3" i="1224"/>
  <c r="Q4" i="1224"/>
  <c r="Q5" i="1224"/>
  <c r="Q6" i="1224"/>
  <c r="Q7" i="1224"/>
  <c r="Q8" i="1224"/>
  <c r="Q9" i="1224"/>
  <c r="Q10" i="1224"/>
  <c r="Q11" i="1224"/>
  <c r="Q12" i="1224"/>
  <c r="Q13" i="1224"/>
  <c r="Q14" i="1224"/>
  <c r="Q15" i="1224"/>
  <c r="Q16" i="1224"/>
  <c r="Q17" i="1224"/>
  <c r="Q18" i="1224"/>
  <c r="Q19" i="1224"/>
  <c r="Q20" i="1224"/>
  <c r="Q21" i="1224"/>
  <c r="Q22" i="1224"/>
  <c r="Q23" i="1224"/>
  <c r="Q24" i="1224"/>
  <c r="Q25" i="1224"/>
  <c r="Q26" i="1224"/>
  <c r="Q27" i="1224"/>
  <c r="Q28" i="1224"/>
  <c r="Q29" i="1224"/>
  <c r="Q30" i="1224"/>
  <c r="Q31" i="1224"/>
  <c r="Q32" i="1224"/>
  <c r="Q33" i="1224"/>
  <c r="Q34" i="1224"/>
  <c r="Q35" i="1224"/>
  <c r="Q36" i="1224"/>
  <c r="Q37" i="1224"/>
  <c r="Q38" i="1224"/>
  <c r="Q39" i="1224"/>
  <c r="Q40" i="1224"/>
  <c r="Q41" i="1224"/>
  <c r="Q42" i="1224"/>
  <c r="Q43" i="1224"/>
  <c r="Q44" i="1224"/>
  <c r="Q45" i="1224"/>
  <c r="Q46" i="1224"/>
  <c r="Q47" i="1224"/>
  <c r="Q48" i="1224"/>
  <c r="Q49" i="1224"/>
  <c r="Q50" i="1224"/>
  <c r="Q51" i="1224"/>
  <c r="Q52" i="1224"/>
  <c r="Q53" i="1224"/>
  <c r="Q54" i="1224"/>
  <c r="Q55" i="1224"/>
  <c r="Q56" i="1224"/>
  <c r="Q57" i="1224"/>
  <c r="Q58" i="1224"/>
  <c r="Q59" i="1224"/>
  <c r="Q60" i="1224"/>
  <c r="Q61" i="1224"/>
  <c r="Q62" i="1224"/>
  <c r="Q63" i="1224"/>
  <c r="Q64" i="1224"/>
  <c r="Q65" i="1224"/>
  <c r="Q66" i="1224"/>
  <c r="Q67" i="1224"/>
  <c r="Q68" i="1224"/>
  <c r="Q69" i="1224"/>
  <c r="Q70" i="1224"/>
  <c r="Q71" i="1224"/>
  <c r="Q72" i="1224"/>
  <c r="Q73" i="1224"/>
  <c r="Q74" i="1224"/>
  <c r="Q75" i="1224"/>
  <c r="Q76" i="1224"/>
  <c r="Q77" i="1224"/>
  <c r="Q78" i="1224"/>
  <c r="Q79" i="1224"/>
  <c r="Q80" i="1224"/>
  <c r="Q81" i="1224"/>
  <c r="Q82" i="1224"/>
  <c r="Q83" i="1224"/>
  <c r="Q84" i="1224"/>
  <c r="Q85" i="1224"/>
  <c r="Q86" i="1224"/>
  <c r="Q87" i="1224"/>
  <c r="Q88" i="1224"/>
  <c r="Q89" i="1224"/>
  <c r="Q90" i="1224"/>
  <c r="Q91" i="1224"/>
  <c r="Q92" i="1224"/>
  <c r="Q93" i="1224"/>
  <c r="Q94" i="1224"/>
  <c r="Q95" i="1224"/>
  <c r="Q96" i="1224"/>
  <c r="Q97" i="1224"/>
  <c r="Q98" i="1224"/>
  <c r="Q99" i="1224"/>
  <c r="Q100" i="1224"/>
  <c r="Q101" i="1224"/>
  <c r="Q102" i="1224"/>
  <c r="Q103" i="1224"/>
  <c r="Q104" i="1224"/>
  <c r="Q105" i="1224"/>
  <c r="Q106" i="1224"/>
  <c r="Q107" i="1224"/>
  <c r="Q108" i="1224"/>
  <c r="Q109" i="1224"/>
  <c r="Q110" i="1224"/>
  <c r="Q111" i="1224"/>
  <c r="Q112" i="1224"/>
  <c r="Q113" i="1224"/>
  <c r="Q114" i="1224"/>
  <c r="Q115" i="1224"/>
  <c r="Q116" i="1224"/>
  <c r="Q117" i="1224"/>
  <c r="Q118" i="1224"/>
  <c r="Q119" i="1224"/>
  <c r="Q120" i="1224"/>
  <c r="Q121" i="1224"/>
  <c r="P2" i="1224"/>
  <c r="P3" i="1224"/>
  <c r="P4" i="1224"/>
  <c r="P5" i="1224"/>
  <c r="P6" i="1224"/>
  <c r="P7" i="1224"/>
  <c r="P8" i="1224"/>
  <c r="P9" i="1224"/>
  <c r="P10" i="1224"/>
  <c r="P11" i="1224"/>
  <c r="P12" i="1224"/>
  <c r="P13" i="1224"/>
  <c r="P14" i="1224"/>
  <c r="P15" i="1224"/>
  <c r="P16" i="1224"/>
  <c r="P17" i="1224"/>
  <c r="P18" i="1224"/>
  <c r="P19" i="1224"/>
  <c r="P20" i="1224"/>
  <c r="P21" i="1224"/>
  <c r="P22" i="1224"/>
  <c r="P23" i="1224"/>
  <c r="P24" i="1224"/>
  <c r="P25" i="1224"/>
  <c r="P26" i="1224"/>
  <c r="P27" i="1224"/>
  <c r="P28" i="1224"/>
  <c r="P29" i="1224"/>
  <c r="P30" i="1224"/>
  <c r="P31" i="1224"/>
  <c r="P32" i="1224"/>
  <c r="P33" i="1224"/>
  <c r="P34" i="1224"/>
  <c r="P35" i="1224"/>
  <c r="P36" i="1224"/>
  <c r="P37" i="1224"/>
  <c r="P38" i="1224"/>
  <c r="P39" i="1224"/>
  <c r="P40" i="1224"/>
  <c r="P41" i="1224"/>
  <c r="P42" i="1224"/>
  <c r="P43" i="1224"/>
  <c r="P44" i="1224"/>
  <c r="P45" i="1224"/>
  <c r="P46" i="1224"/>
  <c r="P47" i="1224"/>
  <c r="P48" i="1224"/>
  <c r="P49" i="1224"/>
  <c r="P50" i="1224"/>
  <c r="P51" i="1224"/>
  <c r="P52" i="1224"/>
  <c r="P53" i="1224"/>
  <c r="P54" i="1224"/>
  <c r="P55" i="1224"/>
  <c r="P56" i="1224"/>
  <c r="P57" i="1224"/>
  <c r="P58" i="1224"/>
  <c r="P59" i="1224"/>
  <c r="P60" i="1224"/>
  <c r="P61" i="1224"/>
  <c r="P62" i="1224"/>
  <c r="P63" i="1224"/>
  <c r="P64" i="1224"/>
  <c r="P65" i="1224"/>
  <c r="P66" i="1224"/>
  <c r="P67" i="1224"/>
  <c r="P68" i="1224"/>
  <c r="P69" i="1224"/>
  <c r="P70" i="1224"/>
  <c r="P71" i="1224"/>
  <c r="P72" i="1224"/>
  <c r="P73" i="1224"/>
  <c r="P74" i="1224"/>
  <c r="P75" i="1224"/>
  <c r="P76" i="1224"/>
  <c r="P77" i="1224"/>
  <c r="P78" i="1224"/>
  <c r="P79" i="1224"/>
  <c r="P80" i="1224"/>
  <c r="P81" i="1224"/>
  <c r="P82" i="1224"/>
  <c r="P83" i="1224"/>
  <c r="P84" i="1224"/>
  <c r="P85" i="1224"/>
  <c r="P86" i="1224"/>
  <c r="P87" i="1224"/>
  <c r="P88" i="1224"/>
  <c r="P89" i="1224"/>
  <c r="P90" i="1224"/>
  <c r="P91" i="1224"/>
  <c r="P92" i="1224"/>
  <c r="P93" i="1224"/>
  <c r="P94" i="1224"/>
  <c r="P95" i="1224"/>
  <c r="P96" i="1224"/>
  <c r="P97" i="1224"/>
  <c r="P98" i="1224"/>
  <c r="P99" i="1224"/>
  <c r="P100" i="1224"/>
  <c r="P101" i="1224"/>
  <c r="P102" i="1224"/>
  <c r="P103" i="1224"/>
  <c r="P104" i="1224"/>
  <c r="P105" i="1224"/>
  <c r="P106" i="1224"/>
  <c r="P107" i="1224"/>
  <c r="P108" i="1224"/>
  <c r="P109" i="1224"/>
  <c r="P110" i="1224"/>
  <c r="P111" i="1224"/>
  <c r="P112" i="1224"/>
  <c r="P113" i="1224"/>
  <c r="P114" i="1224"/>
  <c r="P115" i="1224"/>
  <c r="P116" i="1224"/>
  <c r="P117" i="1224"/>
  <c r="P118" i="1224"/>
  <c r="P119" i="1224"/>
  <c r="P120" i="1224"/>
  <c r="P121" i="1224"/>
  <c r="O2" i="1224"/>
  <c r="O3" i="1224"/>
  <c r="O4" i="1224"/>
  <c r="O5" i="1224"/>
  <c r="O6" i="1224"/>
  <c r="O7" i="1224"/>
  <c r="O8" i="1224"/>
  <c r="O9" i="1224"/>
  <c r="O10" i="1224"/>
  <c r="O11" i="1224"/>
  <c r="O12" i="1224"/>
  <c r="O13" i="1224"/>
  <c r="O14" i="1224"/>
  <c r="O15" i="1224"/>
  <c r="O16" i="1224"/>
  <c r="O17" i="1224"/>
  <c r="O18" i="1224"/>
  <c r="O19" i="1224"/>
  <c r="O20" i="1224"/>
  <c r="O21" i="1224"/>
  <c r="O22" i="1224"/>
  <c r="O23" i="1224"/>
  <c r="O24" i="1224"/>
  <c r="O25" i="1224"/>
  <c r="O26" i="1224"/>
  <c r="O27" i="1224"/>
  <c r="O28" i="1224"/>
  <c r="O29" i="1224"/>
  <c r="O30" i="1224"/>
  <c r="O31" i="1224"/>
  <c r="O32" i="1224"/>
  <c r="O33" i="1224"/>
  <c r="O34" i="1224"/>
  <c r="O35" i="1224"/>
  <c r="O36" i="1224"/>
  <c r="O37" i="1224"/>
  <c r="O38" i="1224"/>
  <c r="O39" i="1224"/>
  <c r="O40" i="1224"/>
  <c r="O41" i="1224"/>
  <c r="O42" i="1224"/>
  <c r="O43" i="1224"/>
  <c r="O44" i="1224"/>
  <c r="O45" i="1224"/>
  <c r="O46" i="1224"/>
  <c r="O47" i="1224"/>
  <c r="O48" i="1224"/>
  <c r="O49" i="1224"/>
  <c r="O50" i="1224"/>
  <c r="O51" i="1224"/>
  <c r="O52" i="1224"/>
  <c r="O53" i="1224"/>
  <c r="O54" i="1224"/>
  <c r="O55" i="1224"/>
  <c r="O56" i="1224"/>
  <c r="O57" i="1224"/>
  <c r="O58" i="1224"/>
  <c r="O59" i="1224"/>
  <c r="O60" i="1224"/>
  <c r="O61" i="1224"/>
  <c r="O62" i="1224"/>
  <c r="O63" i="1224"/>
  <c r="O64" i="1224"/>
  <c r="O65" i="1224"/>
  <c r="O66" i="1224"/>
  <c r="O67" i="1224"/>
  <c r="O68" i="1224"/>
  <c r="O69" i="1224"/>
  <c r="O70" i="1224"/>
  <c r="O71" i="1224"/>
  <c r="O72" i="1224"/>
  <c r="O73" i="1224"/>
  <c r="O74" i="1224"/>
  <c r="O75" i="1224"/>
  <c r="O76" i="1224"/>
  <c r="O77" i="1224"/>
  <c r="O78" i="1224"/>
  <c r="O79" i="1224"/>
  <c r="O80" i="1224"/>
  <c r="O81" i="1224"/>
  <c r="O82" i="1224"/>
  <c r="O83" i="1224"/>
  <c r="O84" i="1224"/>
  <c r="O85" i="1224"/>
  <c r="O86" i="1224"/>
  <c r="O87" i="1224"/>
  <c r="O88" i="1224"/>
  <c r="O89" i="1224"/>
  <c r="O90" i="1224"/>
  <c r="O91" i="1224"/>
  <c r="O92" i="1224"/>
  <c r="O93" i="1224"/>
  <c r="O94" i="1224"/>
  <c r="O95" i="1224"/>
  <c r="O96" i="1224"/>
  <c r="O97" i="1224"/>
  <c r="O98" i="1224"/>
  <c r="O99" i="1224"/>
  <c r="O100" i="1224"/>
  <c r="O101" i="1224"/>
  <c r="O102" i="1224"/>
  <c r="O103" i="1224"/>
  <c r="O104" i="1224"/>
  <c r="O105" i="1224"/>
  <c r="O106" i="1224"/>
  <c r="O107" i="1224"/>
  <c r="O108" i="1224"/>
  <c r="O109" i="1224"/>
  <c r="O110" i="1224"/>
  <c r="O111" i="1224"/>
  <c r="O112" i="1224"/>
  <c r="O113" i="1224"/>
  <c r="O114" i="1224"/>
  <c r="O115" i="1224"/>
  <c r="O116" i="1224"/>
  <c r="O117" i="1224"/>
  <c r="O118" i="1224"/>
  <c r="O119" i="1224"/>
  <c r="O120" i="1224"/>
  <c r="O121" i="1224"/>
  <c r="N2" i="1224"/>
  <c r="N3" i="1224"/>
  <c r="N4" i="1224"/>
  <c r="N5" i="1224"/>
  <c r="N6" i="1224"/>
  <c r="N7" i="1224"/>
  <c r="N8" i="1224"/>
  <c r="N9" i="1224"/>
  <c r="N10" i="1224"/>
  <c r="N11" i="1224"/>
  <c r="N12" i="1224"/>
  <c r="N13" i="1224"/>
  <c r="N14" i="1224"/>
  <c r="N15" i="1224"/>
  <c r="N16" i="1224"/>
  <c r="N17" i="1224"/>
  <c r="N18" i="1224"/>
  <c r="N19" i="1224"/>
  <c r="N20" i="1224"/>
  <c r="N21" i="1224"/>
  <c r="N22" i="1224"/>
  <c r="N23" i="1224"/>
  <c r="N24" i="1224"/>
  <c r="N25" i="1224"/>
  <c r="N26" i="1224"/>
  <c r="N27" i="1224"/>
  <c r="N28" i="1224"/>
  <c r="N29" i="1224"/>
  <c r="N30" i="1224"/>
  <c r="N31" i="1224"/>
  <c r="N32" i="1224"/>
  <c r="N33" i="1224"/>
  <c r="N34" i="1224"/>
  <c r="N35" i="1224"/>
  <c r="N36" i="1224"/>
  <c r="N37" i="1224"/>
  <c r="N38" i="1224"/>
  <c r="N39" i="1224"/>
  <c r="N40" i="1224"/>
  <c r="N41" i="1224"/>
  <c r="N42" i="1224"/>
  <c r="N43" i="1224"/>
  <c r="N44" i="1224"/>
  <c r="N45" i="1224"/>
  <c r="N46" i="1224"/>
  <c r="N47" i="1224"/>
  <c r="N48" i="1224"/>
  <c r="N49" i="1224"/>
  <c r="N50" i="1224"/>
  <c r="N51" i="1224"/>
  <c r="N52" i="1224"/>
  <c r="N53" i="1224"/>
  <c r="N54" i="1224"/>
  <c r="N55" i="1224"/>
  <c r="N56" i="1224"/>
  <c r="N57" i="1224"/>
  <c r="N58" i="1224"/>
  <c r="N59" i="1224"/>
  <c r="N60" i="1224"/>
  <c r="N61" i="1224"/>
  <c r="N62" i="1224"/>
  <c r="N63" i="1224"/>
  <c r="N64" i="1224"/>
  <c r="N65" i="1224"/>
  <c r="N66" i="1224"/>
  <c r="N67" i="1224"/>
  <c r="N68" i="1224"/>
  <c r="N69" i="1224"/>
  <c r="N70" i="1224"/>
  <c r="N71" i="1224"/>
  <c r="N72" i="1224"/>
  <c r="N73" i="1224"/>
  <c r="N74" i="1224"/>
  <c r="N75" i="1224"/>
  <c r="N76" i="1224"/>
  <c r="N77" i="1224"/>
  <c r="N78" i="1224"/>
  <c r="N79" i="1224"/>
  <c r="N80" i="1224"/>
  <c r="N81" i="1224"/>
  <c r="N82" i="1224"/>
  <c r="N83" i="1224"/>
  <c r="N84" i="1224"/>
  <c r="N85" i="1224"/>
  <c r="N86" i="1224"/>
  <c r="N87" i="1224"/>
  <c r="N88" i="1224"/>
  <c r="N89" i="1224"/>
  <c r="N90" i="1224"/>
  <c r="N91" i="1224"/>
  <c r="N92" i="1224"/>
  <c r="N93" i="1224"/>
  <c r="N94" i="1224"/>
  <c r="N95" i="1224"/>
  <c r="N96" i="1224"/>
  <c r="N97" i="1224"/>
  <c r="N98" i="1224"/>
  <c r="N99" i="1224"/>
  <c r="N100" i="1224"/>
  <c r="N101" i="1224"/>
  <c r="N102" i="1224"/>
  <c r="N103" i="1224"/>
  <c r="N104" i="1224"/>
  <c r="N105" i="1224"/>
  <c r="N106" i="1224"/>
  <c r="N107" i="1224"/>
  <c r="N108" i="1224"/>
  <c r="N109" i="1224"/>
  <c r="N110" i="1224"/>
  <c r="N111" i="1224"/>
  <c r="N112" i="1224"/>
  <c r="N113" i="1224"/>
  <c r="N114" i="1224"/>
  <c r="N115" i="1224"/>
  <c r="N116" i="1224"/>
  <c r="N117" i="1224"/>
  <c r="N118" i="1224"/>
  <c r="N119" i="1224"/>
  <c r="N120" i="1224"/>
  <c r="N121" i="1224"/>
  <c r="M2" i="1224"/>
  <c r="M3" i="1224"/>
  <c r="M4" i="1224"/>
  <c r="M5" i="1224"/>
  <c r="M6" i="1224"/>
  <c r="M7" i="1224"/>
  <c r="M8" i="1224"/>
  <c r="M9" i="1224"/>
  <c r="M10" i="1224"/>
  <c r="M11" i="1224"/>
  <c r="M12" i="1224"/>
  <c r="M13" i="1224"/>
  <c r="M14" i="1224"/>
  <c r="M15" i="1224"/>
  <c r="M16" i="1224"/>
  <c r="M17" i="1224"/>
  <c r="M18" i="1224"/>
  <c r="M19" i="1224"/>
  <c r="M20" i="1224"/>
  <c r="M21" i="1224"/>
  <c r="M22" i="1224"/>
  <c r="M23" i="1224"/>
  <c r="M24" i="1224"/>
  <c r="M25" i="1224"/>
  <c r="M26" i="1224"/>
  <c r="M27" i="1224"/>
  <c r="M28" i="1224"/>
  <c r="M29" i="1224"/>
  <c r="M30" i="1224"/>
  <c r="M31" i="1224"/>
  <c r="M32" i="1224"/>
  <c r="M33" i="1224"/>
  <c r="M34" i="1224"/>
  <c r="M35" i="1224"/>
  <c r="M36" i="1224"/>
  <c r="M37" i="1224"/>
  <c r="M38" i="1224"/>
  <c r="M39" i="1224"/>
  <c r="M40" i="1224"/>
  <c r="M41" i="1224"/>
  <c r="M42" i="1224"/>
  <c r="M43" i="1224"/>
  <c r="M44" i="1224"/>
  <c r="M45" i="1224"/>
  <c r="M46" i="1224"/>
  <c r="M47" i="1224"/>
  <c r="M48" i="1224"/>
  <c r="M49" i="1224"/>
  <c r="M50" i="1224"/>
  <c r="M51" i="1224"/>
  <c r="M52" i="1224"/>
  <c r="M53" i="1224"/>
  <c r="M54" i="1224"/>
  <c r="M55" i="1224"/>
  <c r="M56" i="1224"/>
  <c r="M57" i="1224"/>
  <c r="M58" i="1224"/>
  <c r="M59" i="1224"/>
  <c r="M60" i="1224"/>
  <c r="M61" i="1224"/>
  <c r="M62" i="1224"/>
  <c r="M63" i="1224"/>
  <c r="M64" i="1224"/>
  <c r="M65" i="1224"/>
  <c r="M66" i="1224"/>
  <c r="M67" i="1224"/>
  <c r="M68" i="1224"/>
  <c r="M69" i="1224"/>
  <c r="M70" i="1224"/>
  <c r="M71" i="1224"/>
  <c r="M72" i="1224"/>
  <c r="M73" i="1224"/>
  <c r="M74" i="1224"/>
  <c r="M75" i="1224"/>
  <c r="M76" i="1224"/>
  <c r="M77" i="1224"/>
  <c r="M78" i="1224"/>
  <c r="M79" i="1224"/>
  <c r="M80" i="1224"/>
  <c r="M81" i="1224"/>
  <c r="M82" i="1224"/>
  <c r="M83" i="1224"/>
  <c r="M84" i="1224"/>
  <c r="M85" i="1224"/>
  <c r="M86" i="1224"/>
  <c r="M87" i="1224"/>
  <c r="M88" i="1224"/>
  <c r="M89" i="1224"/>
  <c r="M90" i="1224"/>
  <c r="M91" i="1224"/>
  <c r="M92" i="1224"/>
  <c r="M93" i="1224"/>
  <c r="M94" i="1224"/>
  <c r="M95" i="1224"/>
  <c r="M96" i="1224"/>
  <c r="M97" i="1224"/>
  <c r="M98" i="1224"/>
  <c r="M99" i="1224"/>
  <c r="M100" i="1224"/>
  <c r="M101" i="1224"/>
  <c r="M102" i="1224"/>
  <c r="M103" i="1224"/>
  <c r="M104" i="1224"/>
  <c r="M105" i="1224"/>
  <c r="M106" i="1224"/>
  <c r="M107" i="1224"/>
  <c r="M108" i="1224"/>
  <c r="M109" i="1224"/>
  <c r="M110" i="1224"/>
  <c r="M111" i="1224"/>
  <c r="M112" i="1224"/>
  <c r="M113" i="1224"/>
  <c r="M114" i="1224"/>
  <c r="M115" i="1224"/>
  <c r="M116" i="1224"/>
  <c r="M117" i="1224"/>
  <c r="M118" i="1224"/>
  <c r="M119" i="1224"/>
  <c r="M120" i="1224"/>
  <c r="M121" i="1224"/>
  <c r="L2" i="1224"/>
  <c r="L3" i="1224"/>
  <c r="L4" i="1224"/>
  <c r="L5" i="1224"/>
  <c r="L6" i="1224"/>
  <c r="L7" i="1224"/>
  <c r="L8" i="1224"/>
  <c r="L9" i="1224"/>
  <c r="L10" i="1224"/>
  <c r="L11" i="1224"/>
  <c r="L12" i="1224"/>
  <c r="L13" i="1224"/>
  <c r="L14" i="1224"/>
  <c r="L15" i="1224"/>
  <c r="L16" i="1224"/>
  <c r="L17" i="1224"/>
  <c r="L18" i="1224"/>
  <c r="L19" i="1224"/>
  <c r="L20" i="1224"/>
  <c r="L21" i="1224"/>
  <c r="L22" i="1224"/>
  <c r="L23" i="1224"/>
  <c r="L24" i="1224"/>
  <c r="L25" i="1224"/>
  <c r="L26" i="1224"/>
  <c r="L27" i="1224"/>
  <c r="L28" i="1224"/>
  <c r="L29" i="1224"/>
  <c r="L30" i="1224"/>
  <c r="L31" i="1224"/>
  <c r="L32" i="1224"/>
  <c r="L33" i="1224"/>
  <c r="L34" i="1224"/>
  <c r="L35" i="1224"/>
  <c r="L36" i="1224"/>
  <c r="L37" i="1224"/>
  <c r="L38" i="1224"/>
  <c r="L39" i="1224"/>
  <c r="L40" i="1224"/>
  <c r="L41" i="1224"/>
  <c r="L42" i="1224"/>
  <c r="L43" i="1224"/>
  <c r="L44" i="1224"/>
  <c r="L45" i="1224"/>
  <c r="L46" i="1224"/>
  <c r="L47" i="1224"/>
  <c r="L48" i="1224"/>
  <c r="L49" i="1224"/>
  <c r="L50" i="1224"/>
  <c r="L51" i="1224"/>
  <c r="L52" i="1224"/>
  <c r="L53" i="1224"/>
  <c r="L54" i="1224"/>
  <c r="L55" i="1224"/>
  <c r="L56" i="1224"/>
  <c r="L57" i="1224"/>
  <c r="L58" i="1224"/>
  <c r="L59" i="1224"/>
  <c r="L60" i="1224"/>
  <c r="L61" i="1224"/>
  <c r="L62" i="1224"/>
  <c r="L63" i="1224"/>
  <c r="L64" i="1224"/>
  <c r="L65" i="1224"/>
  <c r="L66" i="1224"/>
  <c r="L67" i="1224"/>
  <c r="L68" i="1224"/>
  <c r="L69" i="1224"/>
  <c r="L70" i="1224"/>
  <c r="L71" i="1224"/>
  <c r="L72" i="1224"/>
  <c r="L73" i="1224"/>
  <c r="L74" i="1224"/>
  <c r="L75" i="1224"/>
  <c r="L76" i="1224"/>
  <c r="L77" i="1224"/>
  <c r="L78" i="1224"/>
  <c r="L79" i="1224"/>
  <c r="L80" i="1224"/>
  <c r="L81" i="1224"/>
  <c r="L82" i="1224"/>
  <c r="L83" i="1224"/>
  <c r="L84" i="1224"/>
  <c r="L85" i="1224"/>
  <c r="L86" i="1224"/>
  <c r="L87" i="1224"/>
  <c r="L88" i="1224"/>
  <c r="L89" i="1224"/>
  <c r="L90" i="1224"/>
  <c r="L91" i="1224"/>
  <c r="L92" i="1224"/>
  <c r="L93" i="1224"/>
  <c r="L94" i="1224"/>
  <c r="L95" i="1224"/>
  <c r="L96" i="1224"/>
  <c r="L97" i="1224"/>
  <c r="L98" i="1224"/>
  <c r="L99" i="1224"/>
  <c r="L100" i="1224"/>
  <c r="L101" i="1224"/>
  <c r="L102" i="1224"/>
  <c r="L103" i="1224"/>
  <c r="L104" i="1224"/>
  <c r="L105" i="1224"/>
  <c r="L106" i="1224"/>
  <c r="L107" i="1224"/>
  <c r="L108" i="1224"/>
  <c r="L109" i="1224"/>
  <c r="L110" i="1224"/>
  <c r="L111" i="1224"/>
  <c r="L112" i="1224"/>
  <c r="L113" i="1224"/>
  <c r="L114" i="1224"/>
  <c r="L115" i="1224"/>
  <c r="L116" i="1224"/>
  <c r="L117" i="1224"/>
  <c r="L118" i="1224"/>
  <c r="L119" i="1224"/>
  <c r="L120" i="1224"/>
  <c r="L121" i="1224"/>
  <c r="K2" i="1224"/>
  <c r="K3" i="1224"/>
  <c r="K4" i="1224"/>
  <c r="K5" i="1224"/>
  <c r="K6" i="1224"/>
  <c r="K7" i="1224"/>
  <c r="K8" i="1224"/>
  <c r="K9" i="1224"/>
  <c r="K10" i="1224"/>
  <c r="K11" i="1224"/>
  <c r="K12" i="1224"/>
  <c r="K13" i="1224"/>
  <c r="K14" i="1224"/>
  <c r="K15" i="1224"/>
  <c r="K16" i="1224"/>
  <c r="K17" i="1224"/>
  <c r="K18" i="1224"/>
  <c r="K19" i="1224"/>
  <c r="K20" i="1224"/>
  <c r="K21" i="1224"/>
  <c r="K22" i="1224"/>
  <c r="K23" i="1224"/>
  <c r="K24" i="1224"/>
  <c r="K25" i="1224"/>
  <c r="K26" i="1224"/>
  <c r="K27" i="1224"/>
  <c r="K28" i="1224"/>
  <c r="K29" i="1224"/>
  <c r="K30" i="1224"/>
  <c r="K31" i="1224"/>
  <c r="K32" i="1224"/>
  <c r="K33" i="1224"/>
  <c r="K34" i="1224"/>
  <c r="K35" i="1224"/>
  <c r="K36" i="1224"/>
  <c r="K37" i="1224"/>
  <c r="K38" i="1224"/>
  <c r="K39" i="1224"/>
  <c r="K40" i="1224"/>
  <c r="K41" i="1224"/>
  <c r="K42" i="1224"/>
  <c r="K43" i="1224"/>
  <c r="K44" i="1224"/>
  <c r="K45" i="1224"/>
  <c r="K46" i="1224"/>
  <c r="K47" i="1224"/>
  <c r="K48" i="1224"/>
  <c r="K49" i="1224"/>
  <c r="K50" i="1224"/>
  <c r="K51" i="1224"/>
  <c r="K52" i="1224"/>
  <c r="K53" i="1224"/>
  <c r="K54" i="1224"/>
  <c r="K55" i="1224"/>
  <c r="K56" i="1224"/>
  <c r="K57" i="1224"/>
  <c r="K58" i="1224"/>
  <c r="K59" i="1224"/>
  <c r="K60" i="1224"/>
  <c r="K61" i="1224"/>
  <c r="K62" i="1224"/>
  <c r="K63" i="1224"/>
  <c r="K64" i="1224"/>
  <c r="K65" i="1224"/>
  <c r="K66" i="1224"/>
  <c r="K67" i="1224"/>
  <c r="K68" i="1224"/>
  <c r="K69" i="1224"/>
  <c r="K70" i="1224"/>
  <c r="K71" i="1224"/>
  <c r="K72" i="1224"/>
  <c r="K73" i="1224"/>
  <c r="K74" i="1224"/>
  <c r="K75" i="1224"/>
  <c r="K76" i="1224"/>
  <c r="K77" i="1224"/>
  <c r="K78" i="1224"/>
  <c r="K79" i="1224"/>
  <c r="K80" i="1224"/>
  <c r="K81" i="1224"/>
  <c r="K82" i="1224"/>
  <c r="K83" i="1224"/>
  <c r="K84" i="1224"/>
  <c r="K85" i="1224"/>
  <c r="K86" i="1224"/>
  <c r="K87" i="1224"/>
  <c r="K88" i="1224"/>
  <c r="K89" i="1224"/>
  <c r="K90" i="1224"/>
  <c r="K91" i="1224"/>
  <c r="K92" i="1224"/>
  <c r="K93" i="1224"/>
  <c r="K94" i="1224"/>
  <c r="K95" i="1224"/>
  <c r="K96" i="1224"/>
  <c r="K97" i="1224"/>
  <c r="K98" i="1224"/>
  <c r="K99" i="1224"/>
  <c r="K100" i="1224"/>
  <c r="K101" i="1224"/>
  <c r="K102" i="1224"/>
  <c r="K103" i="1224"/>
  <c r="K104" i="1224"/>
  <c r="K105" i="1224"/>
  <c r="K106" i="1224"/>
  <c r="K107" i="1224"/>
  <c r="K108" i="1224"/>
  <c r="K109" i="1224"/>
  <c r="K110" i="1224"/>
  <c r="K111" i="1224"/>
  <c r="K112" i="1224"/>
  <c r="K113" i="1224"/>
  <c r="K114" i="1224"/>
  <c r="K115" i="1224"/>
  <c r="K116" i="1224"/>
  <c r="K117" i="1224"/>
  <c r="K118" i="1224"/>
  <c r="K119" i="1224"/>
  <c r="K120" i="1224"/>
  <c r="K121" i="1224"/>
</calcChain>
</file>

<file path=xl/sharedStrings.xml><?xml version="1.0" encoding="utf-8"?>
<sst xmlns="http://schemas.openxmlformats.org/spreadsheetml/2006/main" count="114" uniqueCount="45">
  <si>
    <t>Year</t>
  </si>
  <si>
    <t>MonthDays</t>
  </si>
  <si>
    <t>PeakDays</t>
  </si>
  <si>
    <t>N10HDD18</t>
  </si>
  <si>
    <t>N10CDD18</t>
  </si>
  <si>
    <t>StatDays</t>
  </si>
  <si>
    <t>OntarioGDP</t>
  </si>
  <si>
    <t>LondonPop</t>
  </si>
  <si>
    <t>WHSL_kWhA</t>
  </si>
  <si>
    <t>Date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</si>
  <si>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</si>
  <si>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</si>
  <si>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</si>
  <si>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</si>
  <si>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</si>
  <si>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</si>
  <si>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</si>
  <si>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</si>
  <si>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</si>
  <si>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</si>
  <si>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</si>
  <si>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</si>
  <si>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</si>
  <si>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</si>
  <si>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</si>
  <si>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</si>
  <si>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</si>
  <si>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</si>
  <si>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</si>
  <si>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</si>
  <si>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</si>
  <si>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</si>
  <si>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</si>
  <si>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</si>
  <si>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WHSL_kWhA </t>
  </si>
  <si>
    <t xml:space="preserve">Predicted Value </t>
  </si>
  <si>
    <t xml:space="preserve">Average of Absolute % Error </t>
  </si>
  <si>
    <t>Annual Predicted vs. Actual WHSL_kWhA</t>
  </si>
  <si>
    <t>Mean Absolute Percentage Error (Annual)</t>
  </si>
  <si>
    <t>Mean Absolute Percentage Error (Monthly)</t>
  </si>
  <si>
    <t>Sum of WHSL_kWhA</t>
  </si>
  <si>
    <t>Normalized Value</t>
  </si>
  <si>
    <t xml:space="preserve">Normalized Value </t>
  </si>
  <si>
    <t>Annual Actual vs. Normalized WHSL_kWhA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</si>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</sst>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%"/>
    <numFmt numFmtId="166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17" fontId="0" fillId="0" borderId="0" xfId="0" applyNumberFormat="1"/>
    <xf numFmtId="165" fontId="0" fillId="0" borderId="0" xfId="4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Summ'!$B$1</c:f>
              <c:strCache>
                <c:ptCount val="1"/>
                <c:pt idx="0">
                  <c:v>Year</c:v>
                </c:pt>
              </c:strCache>
            </c:strRef>
          </c:tx>
          <c:marker>
            <c:symbol val="none"/>
          </c:marker>
          <c:val>
            <c:numRef>
              <c:f>'Predicted Monthly Data Summ'!$B$2:$B$120</c:f>
              <c:numCache>
                <c:formatCode>General</c:formatCode>
                <c:ptCount val="119"/>
                <c:pt idx="0">
                  <c:v>2011</c:v>
                </c:pt>
                <c:pt idx="1">
                  <c:v>2011</c:v>
                </c:pt>
                <c:pt idx="2">
                  <c:v>2011</c:v>
                </c:pt>
                <c:pt idx="3">
                  <c:v>2011</c:v>
                </c:pt>
                <c:pt idx="4">
                  <c:v>2011</c:v>
                </c:pt>
                <c:pt idx="5">
                  <c:v>2011</c:v>
                </c:pt>
                <c:pt idx="6">
                  <c:v>2011</c:v>
                </c:pt>
                <c:pt idx="7">
                  <c:v>2011</c:v>
                </c:pt>
                <c:pt idx="8">
                  <c:v>2011</c:v>
                </c:pt>
                <c:pt idx="9">
                  <c:v>2011</c:v>
                </c:pt>
                <c:pt idx="10">
                  <c:v>2011</c:v>
                </c:pt>
                <c:pt idx="11">
                  <c:v>2011</c:v>
                </c:pt>
                <c:pt idx="12">
                  <c:v>2012</c:v>
                </c:pt>
                <c:pt idx="13">
                  <c:v>2012</c:v>
                </c:pt>
                <c:pt idx="14">
                  <c:v>2012</c:v>
                </c:pt>
                <c:pt idx="15">
                  <c:v>2012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2012</c:v>
                </c:pt>
                <c:pt idx="21">
                  <c:v>2012</c:v>
                </c:pt>
                <c:pt idx="22">
                  <c:v>2012</c:v>
                </c:pt>
                <c:pt idx="23">
                  <c:v>2012</c:v>
                </c:pt>
                <c:pt idx="24">
                  <c:v>2013</c:v>
                </c:pt>
                <c:pt idx="25">
                  <c:v>2013</c:v>
                </c:pt>
                <c:pt idx="26">
                  <c:v>2013</c:v>
                </c:pt>
                <c:pt idx="27">
                  <c:v>2013</c:v>
                </c:pt>
                <c:pt idx="28">
                  <c:v>2013</c:v>
                </c:pt>
                <c:pt idx="29">
                  <c:v>2013</c:v>
                </c:pt>
                <c:pt idx="30">
                  <c:v>2013</c:v>
                </c:pt>
                <c:pt idx="31">
                  <c:v>2013</c:v>
                </c:pt>
                <c:pt idx="32">
                  <c:v>2013</c:v>
                </c:pt>
                <c:pt idx="33">
                  <c:v>2013</c:v>
                </c:pt>
                <c:pt idx="34">
                  <c:v>2013</c:v>
                </c:pt>
                <c:pt idx="35">
                  <c:v>2013</c:v>
                </c:pt>
                <c:pt idx="36">
                  <c:v>2014</c:v>
                </c:pt>
                <c:pt idx="37">
                  <c:v>2014</c:v>
                </c:pt>
                <c:pt idx="38">
                  <c:v>2014</c:v>
                </c:pt>
                <c:pt idx="39">
                  <c:v>2014</c:v>
                </c:pt>
                <c:pt idx="40">
                  <c:v>2014</c:v>
                </c:pt>
                <c:pt idx="41">
                  <c:v>2014</c:v>
                </c:pt>
                <c:pt idx="42">
                  <c:v>2014</c:v>
                </c:pt>
                <c:pt idx="43">
                  <c:v>2014</c:v>
                </c:pt>
                <c:pt idx="44">
                  <c:v>2014</c:v>
                </c:pt>
                <c:pt idx="45">
                  <c:v>2014</c:v>
                </c:pt>
                <c:pt idx="46">
                  <c:v>2014</c:v>
                </c:pt>
                <c:pt idx="47">
                  <c:v>2014</c:v>
                </c:pt>
                <c:pt idx="48">
                  <c:v>2015</c:v>
                </c:pt>
                <c:pt idx="49">
                  <c:v>2015</c:v>
                </c:pt>
                <c:pt idx="50">
                  <c:v>2015</c:v>
                </c:pt>
                <c:pt idx="51">
                  <c:v>2015</c:v>
                </c:pt>
                <c:pt idx="52">
                  <c:v>2015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2015</c:v>
                </c:pt>
                <c:pt idx="57">
                  <c:v>2015</c:v>
                </c:pt>
                <c:pt idx="58">
                  <c:v>2015</c:v>
                </c:pt>
                <c:pt idx="59">
                  <c:v>2015</c:v>
                </c:pt>
                <c:pt idx="60">
                  <c:v>2016</c:v>
                </c:pt>
                <c:pt idx="61">
                  <c:v>2016</c:v>
                </c:pt>
                <c:pt idx="62">
                  <c:v>2016</c:v>
                </c:pt>
                <c:pt idx="63">
                  <c:v>2016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  <c:pt idx="67">
                  <c:v>2016</c:v>
                </c:pt>
                <c:pt idx="68">
                  <c:v>2016</c:v>
                </c:pt>
                <c:pt idx="69">
                  <c:v>2016</c:v>
                </c:pt>
                <c:pt idx="70">
                  <c:v>2016</c:v>
                </c:pt>
                <c:pt idx="71">
                  <c:v>2016</c:v>
                </c:pt>
                <c:pt idx="72">
                  <c:v>2017</c:v>
                </c:pt>
                <c:pt idx="73">
                  <c:v>2017</c:v>
                </c:pt>
                <c:pt idx="74">
                  <c:v>2017</c:v>
                </c:pt>
                <c:pt idx="75">
                  <c:v>2017</c:v>
                </c:pt>
                <c:pt idx="76">
                  <c:v>2017</c:v>
                </c:pt>
                <c:pt idx="77">
                  <c:v>2017</c:v>
                </c:pt>
                <c:pt idx="78">
                  <c:v>2017</c:v>
                </c:pt>
                <c:pt idx="79">
                  <c:v>2017</c:v>
                </c:pt>
                <c:pt idx="80">
                  <c:v>2017</c:v>
                </c:pt>
                <c:pt idx="81">
                  <c:v>2017</c:v>
                </c:pt>
                <c:pt idx="82">
                  <c:v>2017</c:v>
                </c:pt>
                <c:pt idx="83">
                  <c:v>2017</c:v>
                </c:pt>
                <c:pt idx="84">
                  <c:v>2018</c:v>
                </c:pt>
                <c:pt idx="85">
                  <c:v>2018</c:v>
                </c:pt>
                <c:pt idx="86">
                  <c:v>2018</c:v>
                </c:pt>
                <c:pt idx="87">
                  <c:v>2018</c:v>
                </c:pt>
                <c:pt idx="88">
                  <c:v>2018</c:v>
                </c:pt>
                <c:pt idx="89">
                  <c:v>2018</c:v>
                </c:pt>
                <c:pt idx="90">
                  <c:v>2018</c:v>
                </c:pt>
                <c:pt idx="91">
                  <c:v>2018</c:v>
                </c:pt>
                <c:pt idx="92">
                  <c:v>2018</c:v>
                </c:pt>
                <c:pt idx="93">
                  <c:v>2018</c:v>
                </c:pt>
                <c:pt idx="94">
                  <c:v>2018</c:v>
                </c:pt>
                <c:pt idx="95">
                  <c:v>2018</c:v>
                </c:pt>
                <c:pt idx="96">
                  <c:v>2019</c:v>
                </c:pt>
                <c:pt idx="97">
                  <c:v>2019</c:v>
                </c:pt>
                <c:pt idx="98">
                  <c:v>2019</c:v>
                </c:pt>
                <c:pt idx="99">
                  <c:v>2019</c:v>
                </c:pt>
                <c:pt idx="100">
                  <c:v>2019</c:v>
                </c:pt>
                <c:pt idx="101">
                  <c:v>2019</c:v>
                </c:pt>
                <c:pt idx="102">
                  <c:v>2019</c:v>
                </c:pt>
                <c:pt idx="103">
                  <c:v>2019</c:v>
                </c:pt>
                <c:pt idx="104">
                  <c:v>2019</c:v>
                </c:pt>
                <c:pt idx="105">
                  <c:v>2019</c:v>
                </c:pt>
                <c:pt idx="106">
                  <c:v>2019</c:v>
                </c:pt>
                <c:pt idx="107">
                  <c:v>2019</c:v>
                </c:pt>
                <c:pt idx="108">
                  <c:v>2020</c:v>
                </c:pt>
                <c:pt idx="109">
                  <c:v>2020</c:v>
                </c:pt>
                <c:pt idx="110">
                  <c:v>2020</c:v>
                </c:pt>
                <c:pt idx="111">
                  <c:v>2020</c:v>
                </c:pt>
                <c:pt idx="112">
                  <c:v>2020</c:v>
                </c:pt>
                <c:pt idx="113">
                  <c:v>2020</c:v>
                </c:pt>
                <c:pt idx="114">
                  <c:v>2020</c:v>
                </c:pt>
                <c:pt idx="115">
                  <c:v>2020</c:v>
                </c:pt>
                <c:pt idx="116">
                  <c:v>2020</c:v>
                </c:pt>
                <c:pt idx="117">
                  <c:v>2020</c:v>
                </c:pt>
                <c:pt idx="118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5-4089-BBB0-BEE33CB23D49}"/>
            </c:ext>
          </c:extLst>
        </c:ser>
        <c:ser>
          <c:idx val="2"/>
          <c:order val="1"/>
          <c:tx>
            <c:strRef>
              <c:f>'Predicted Monthly Data Summ'!$C$1</c:f>
              <c:strCache>
                <c:ptCount val="1"/>
                <c:pt idx="0">
                  <c:v>WHSL_kWhA</c:v>
                </c:pt>
              </c:strCache>
            </c:strRef>
          </c:tx>
          <c:marker>
            <c:symbol val="none"/>
          </c:marker>
          <c:val>
            <c:numRef>
              <c:f>'Predicted Monthly Data Summ'!$C$2:$C$120</c:f>
              <c:numCache>
                <c:formatCode>General</c:formatCode>
                <c:ptCount val="119"/>
                <c:pt idx="0">
                  <c:v>304929970.69999999</c:v>
                </c:pt>
                <c:pt idx="1">
                  <c:v>273057173.30000001</c:v>
                </c:pt>
                <c:pt idx="2">
                  <c:v>287376109.69999999</c:v>
                </c:pt>
                <c:pt idx="3">
                  <c:v>254949995.59999999</c:v>
                </c:pt>
                <c:pt idx="4">
                  <c:v>263999436.80000001</c:v>
                </c:pt>
                <c:pt idx="5">
                  <c:v>283035539.5</c:v>
                </c:pt>
                <c:pt idx="6">
                  <c:v>346752252.30000001</c:v>
                </c:pt>
                <c:pt idx="7">
                  <c:v>316545486.19999999</c:v>
                </c:pt>
                <c:pt idx="8">
                  <c:v>274826846</c:v>
                </c:pt>
                <c:pt idx="9">
                  <c:v>261557546.80000001</c:v>
                </c:pt>
                <c:pt idx="10">
                  <c:v>260988849.80000001</c:v>
                </c:pt>
                <c:pt idx="11">
                  <c:v>280608950.30000001</c:v>
                </c:pt>
                <c:pt idx="12">
                  <c:v>294926113.60000002</c:v>
                </c:pt>
                <c:pt idx="13">
                  <c:v>269353085.89999998</c:v>
                </c:pt>
                <c:pt idx="14">
                  <c:v>269563589.39999998</c:v>
                </c:pt>
                <c:pt idx="15">
                  <c:v>244688041.19999999</c:v>
                </c:pt>
                <c:pt idx="16">
                  <c:v>266759217.19999999</c:v>
                </c:pt>
                <c:pt idx="17">
                  <c:v>295415122.89999998</c:v>
                </c:pt>
                <c:pt idx="18">
                  <c:v>343085424.19999999</c:v>
                </c:pt>
                <c:pt idx="19">
                  <c:v>308311295.80000001</c:v>
                </c:pt>
                <c:pt idx="20">
                  <c:v>265260691.19999999</c:v>
                </c:pt>
                <c:pt idx="21">
                  <c:v>256934578.59999999</c:v>
                </c:pt>
                <c:pt idx="22">
                  <c:v>263491479.09999999</c:v>
                </c:pt>
                <c:pt idx="23">
                  <c:v>273654340.19999999</c:v>
                </c:pt>
                <c:pt idx="24">
                  <c:v>292681180.30000001</c:v>
                </c:pt>
                <c:pt idx="25">
                  <c:v>266451479.90000001</c:v>
                </c:pt>
                <c:pt idx="26">
                  <c:v>279700708.80000001</c:v>
                </c:pt>
                <c:pt idx="27">
                  <c:v>255183264.09999999</c:v>
                </c:pt>
                <c:pt idx="28">
                  <c:v>262930409.59999999</c:v>
                </c:pt>
                <c:pt idx="29">
                  <c:v>279355188.30000001</c:v>
                </c:pt>
                <c:pt idx="30">
                  <c:v>324711700.30000001</c:v>
                </c:pt>
                <c:pt idx="31">
                  <c:v>298091131.89999998</c:v>
                </c:pt>
                <c:pt idx="32">
                  <c:v>267069860.19999999</c:v>
                </c:pt>
                <c:pt idx="33">
                  <c:v>263983812.19999999</c:v>
                </c:pt>
                <c:pt idx="34">
                  <c:v>267903651.19999999</c:v>
                </c:pt>
                <c:pt idx="35">
                  <c:v>288387321.89999998</c:v>
                </c:pt>
                <c:pt idx="36">
                  <c:v>309350393.69999999</c:v>
                </c:pt>
                <c:pt idx="37">
                  <c:v>273998853.10000002</c:v>
                </c:pt>
                <c:pt idx="38">
                  <c:v>291809923.89999998</c:v>
                </c:pt>
                <c:pt idx="39">
                  <c:v>248496453.19999999</c:v>
                </c:pt>
                <c:pt idx="40">
                  <c:v>255994950.30000001</c:v>
                </c:pt>
                <c:pt idx="41">
                  <c:v>288137410.19999999</c:v>
                </c:pt>
                <c:pt idx="42">
                  <c:v>290920171.80000001</c:v>
                </c:pt>
                <c:pt idx="43">
                  <c:v>287862727.10000002</c:v>
                </c:pt>
                <c:pt idx="44">
                  <c:v>264501722.19999999</c:v>
                </c:pt>
                <c:pt idx="45">
                  <c:v>248450531.09999999</c:v>
                </c:pt>
                <c:pt idx="46">
                  <c:v>261084351</c:v>
                </c:pt>
                <c:pt idx="47">
                  <c:v>266511989.30000001</c:v>
                </c:pt>
                <c:pt idx="48">
                  <c:v>296747213.39999998</c:v>
                </c:pt>
                <c:pt idx="49">
                  <c:v>274780535.30000001</c:v>
                </c:pt>
                <c:pt idx="50">
                  <c:v>275988052.89999998</c:v>
                </c:pt>
                <c:pt idx="51">
                  <c:v>244431653.30000001</c:v>
                </c:pt>
                <c:pt idx="52">
                  <c:v>260119427.09999999</c:v>
                </c:pt>
                <c:pt idx="53">
                  <c:v>268398085.5</c:v>
                </c:pt>
                <c:pt idx="54">
                  <c:v>301827203.80000001</c:v>
                </c:pt>
                <c:pt idx="55">
                  <c:v>290826312</c:v>
                </c:pt>
                <c:pt idx="56">
                  <c:v>282743761.39999998</c:v>
                </c:pt>
                <c:pt idx="57">
                  <c:v>248873642.09999999</c:v>
                </c:pt>
                <c:pt idx="58">
                  <c:v>248873824.69999999</c:v>
                </c:pt>
                <c:pt idx="59">
                  <c:v>260592233.69999999</c:v>
                </c:pt>
                <c:pt idx="60">
                  <c:v>284288401.19999999</c:v>
                </c:pt>
                <c:pt idx="61">
                  <c:v>260206836.09999999</c:v>
                </c:pt>
                <c:pt idx="62">
                  <c:v>259744950.19999999</c:v>
                </c:pt>
                <c:pt idx="63">
                  <c:v>243642397.69999999</c:v>
                </c:pt>
                <c:pt idx="64">
                  <c:v>254740741.30000001</c:v>
                </c:pt>
                <c:pt idx="65">
                  <c:v>277338997.10000002</c:v>
                </c:pt>
                <c:pt idx="66">
                  <c:v>319936562.10000002</c:v>
                </c:pt>
                <c:pt idx="67">
                  <c:v>332506256.10000002</c:v>
                </c:pt>
                <c:pt idx="68">
                  <c:v>278729526.89999998</c:v>
                </c:pt>
                <c:pt idx="69">
                  <c:v>249175655.5</c:v>
                </c:pt>
                <c:pt idx="70">
                  <c:v>248814601.69999999</c:v>
                </c:pt>
                <c:pt idx="71">
                  <c:v>273592116.80000001</c:v>
                </c:pt>
                <c:pt idx="72">
                  <c:v>277000989.10000002</c:v>
                </c:pt>
                <c:pt idx="73">
                  <c:v>242928835.30000001</c:v>
                </c:pt>
                <c:pt idx="74">
                  <c:v>268282989.5</c:v>
                </c:pt>
                <c:pt idx="75">
                  <c:v>234677447.19999999</c:v>
                </c:pt>
                <c:pt idx="76">
                  <c:v>244160124.5</c:v>
                </c:pt>
                <c:pt idx="77">
                  <c:v>275426179.89999998</c:v>
                </c:pt>
                <c:pt idx="78">
                  <c:v>302256564.30000001</c:v>
                </c:pt>
                <c:pt idx="79">
                  <c:v>284023807.19999999</c:v>
                </c:pt>
                <c:pt idx="80">
                  <c:v>268671076.80000001</c:v>
                </c:pt>
                <c:pt idx="81">
                  <c:v>249859153.69999999</c:v>
                </c:pt>
                <c:pt idx="82">
                  <c:v>253035874.40000001</c:v>
                </c:pt>
                <c:pt idx="83">
                  <c:v>278099027.30000001</c:v>
                </c:pt>
                <c:pt idx="84">
                  <c:v>289798490.89999998</c:v>
                </c:pt>
                <c:pt idx="85">
                  <c:v>251614557</c:v>
                </c:pt>
                <c:pt idx="86">
                  <c:v>268375998.5</c:v>
                </c:pt>
                <c:pt idx="87">
                  <c:v>248656909</c:v>
                </c:pt>
                <c:pt idx="88">
                  <c:v>263110475.40000001</c:v>
                </c:pt>
                <c:pt idx="89">
                  <c:v>281217537.19999999</c:v>
                </c:pt>
                <c:pt idx="90">
                  <c:v>323148008.69999999</c:v>
                </c:pt>
                <c:pt idx="91">
                  <c:v>325222346.5</c:v>
                </c:pt>
                <c:pt idx="92">
                  <c:v>281705838.60000002</c:v>
                </c:pt>
                <c:pt idx="93">
                  <c:v>252830302.90000001</c:v>
                </c:pt>
                <c:pt idx="94">
                  <c:v>259398467.19999999</c:v>
                </c:pt>
                <c:pt idx="95">
                  <c:v>265712562.69999999</c:v>
                </c:pt>
                <c:pt idx="96">
                  <c:v>287103504.5</c:v>
                </c:pt>
                <c:pt idx="97">
                  <c:v>255789708.59999999</c:v>
                </c:pt>
                <c:pt idx="98">
                  <c:v>268817713.80000001</c:v>
                </c:pt>
                <c:pt idx="99">
                  <c:v>238123760.19999999</c:v>
                </c:pt>
                <c:pt idx="100">
                  <c:v>240428351.30000001</c:v>
                </c:pt>
                <c:pt idx="101">
                  <c:v>261805911.09999999</c:v>
                </c:pt>
                <c:pt idx="102">
                  <c:v>332403791.10000002</c:v>
                </c:pt>
                <c:pt idx="103">
                  <c:v>300975559.89999998</c:v>
                </c:pt>
                <c:pt idx="104">
                  <c:v>262855031.90000001</c:v>
                </c:pt>
                <c:pt idx="105">
                  <c:v>244083278</c:v>
                </c:pt>
                <c:pt idx="106">
                  <c:v>253920207</c:v>
                </c:pt>
                <c:pt idx="107">
                  <c:v>264697011.59999999</c:v>
                </c:pt>
                <c:pt idx="108">
                  <c:v>270281846.19999999</c:v>
                </c:pt>
                <c:pt idx="109">
                  <c:v>253965396.19999999</c:v>
                </c:pt>
                <c:pt idx="110">
                  <c:v>250421458</c:v>
                </c:pt>
                <c:pt idx="111">
                  <c:v>218203458.59999999</c:v>
                </c:pt>
                <c:pt idx="112">
                  <c:v>234783952.30000001</c:v>
                </c:pt>
                <c:pt idx="113">
                  <c:v>280693732.89999998</c:v>
                </c:pt>
                <c:pt idx="114">
                  <c:v>347121684</c:v>
                </c:pt>
                <c:pt idx="115">
                  <c:v>307825491.19999999</c:v>
                </c:pt>
                <c:pt idx="116">
                  <c:v>251413926.69999999</c:v>
                </c:pt>
                <c:pt idx="117">
                  <c:v>240496299.80000001</c:v>
                </c:pt>
                <c:pt idx="118">
                  <c:v>241980400.40000001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65-4089-BBB0-BEE33CB23D49}"/>
            </c:ext>
          </c:extLst>
        </c:ser>
        <c:ser>
          <c:idx val="3"/>
          <c:order val="2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val>
            <c:numRef>
              <c:f>'Predicted Monthly Data Summ'!$D$2:$D$120</c:f>
              <c:numCache>
                <c:formatCode>General</c:formatCode>
                <c:ptCount val="119"/>
                <c:pt idx="0">
                  <c:v>293090540.61983716</c:v>
                </c:pt>
                <c:pt idx="1">
                  <c:v>271206211.76806593</c:v>
                </c:pt>
                <c:pt idx="2">
                  <c:v>282986529.87636971</c:v>
                </c:pt>
                <c:pt idx="3">
                  <c:v>256745791.51763874</c:v>
                </c:pt>
                <c:pt idx="4">
                  <c:v>266752845.21195555</c:v>
                </c:pt>
                <c:pt idx="5">
                  <c:v>271236440.7859832</c:v>
                </c:pt>
                <c:pt idx="6">
                  <c:v>363031860.60702825</c:v>
                </c:pt>
                <c:pt idx="7">
                  <c:v>309120457.64489698</c:v>
                </c:pt>
                <c:pt idx="8">
                  <c:v>267307709.15831679</c:v>
                </c:pt>
                <c:pt idx="9">
                  <c:v>257837437.16301516</c:v>
                </c:pt>
                <c:pt idx="10">
                  <c:v>260632644.63861662</c:v>
                </c:pt>
                <c:pt idx="11">
                  <c:v>279990507.27996308</c:v>
                </c:pt>
                <c:pt idx="12">
                  <c:v>284100502.34996879</c:v>
                </c:pt>
                <c:pt idx="13">
                  <c:v>268203785.89746228</c:v>
                </c:pt>
                <c:pt idx="14">
                  <c:v>265010032.19017154</c:v>
                </c:pt>
                <c:pt idx="15">
                  <c:v>255525051.46468773</c:v>
                </c:pt>
                <c:pt idx="16">
                  <c:v>273055756.20801258</c:v>
                </c:pt>
                <c:pt idx="17">
                  <c:v>299141741.32090527</c:v>
                </c:pt>
                <c:pt idx="18">
                  <c:v>363651390.08832604</c:v>
                </c:pt>
                <c:pt idx="19">
                  <c:v>305753844.51233578</c:v>
                </c:pt>
                <c:pt idx="20">
                  <c:v>263191555.38490152</c:v>
                </c:pt>
                <c:pt idx="21">
                  <c:v>261880297.58390945</c:v>
                </c:pt>
                <c:pt idx="22">
                  <c:v>263824165.127859</c:v>
                </c:pt>
                <c:pt idx="23">
                  <c:v>276203572.64147353</c:v>
                </c:pt>
                <c:pt idx="24">
                  <c:v>285624387.09424883</c:v>
                </c:pt>
                <c:pt idx="25">
                  <c:v>267271953.12387294</c:v>
                </c:pt>
                <c:pt idx="26">
                  <c:v>273603392.41751826</c:v>
                </c:pt>
                <c:pt idx="27">
                  <c:v>259870765.0171299</c:v>
                </c:pt>
                <c:pt idx="28">
                  <c:v>272956822.63269973</c:v>
                </c:pt>
                <c:pt idx="29">
                  <c:v>275495714.13033283</c:v>
                </c:pt>
                <c:pt idx="30">
                  <c:v>329334710.19581157</c:v>
                </c:pt>
                <c:pt idx="31">
                  <c:v>291445334.43388391</c:v>
                </c:pt>
                <c:pt idx="32">
                  <c:v>262246152.09522164</c:v>
                </c:pt>
                <c:pt idx="33">
                  <c:v>260779803.53684482</c:v>
                </c:pt>
                <c:pt idx="34">
                  <c:v>265197290.45722938</c:v>
                </c:pt>
                <c:pt idx="35">
                  <c:v>286204436.86481625</c:v>
                </c:pt>
                <c:pt idx="36">
                  <c:v>295760345.85428244</c:v>
                </c:pt>
                <c:pt idx="37">
                  <c:v>274118557.3315866</c:v>
                </c:pt>
                <c:pt idx="38">
                  <c:v>282396305.73902071</c:v>
                </c:pt>
                <c:pt idx="39">
                  <c:v>256168732.33214515</c:v>
                </c:pt>
                <c:pt idx="40">
                  <c:v>259982552.88748083</c:v>
                </c:pt>
                <c:pt idx="41">
                  <c:v>288864150.53228855</c:v>
                </c:pt>
                <c:pt idx="42">
                  <c:v>280444319.85072166</c:v>
                </c:pt>
                <c:pt idx="43">
                  <c:v>280368155.2419216</c:v>
                </c:pt>
                <c:pt idx="44">
                  <c:v>255787625.47474277</c:v>
                </c:pt>
                <c:pt idx="45">
                  <c:v>258410201.26166499</c:v>
                </c:pt>
                <c:pt idx="46">
                  <c:v>262253408.03533071</c:v>
                </c:pt>
                <c:pt idx="47">
                  <c:v>279036987.84962851</c:v>
                </c:pt>
                <c:pt idx="48">
                  <c:v>290179817.54478961</c:v>
                </c:pt>
                <c:pt idx="49">
                  <c:v>277299010.74317545</c:v>
                </c:pt>
                <c:pt idx="50">
                  <c:v>277843725.39974046</c:v>
                </c:pt>
                <c:pt idx="51">
                  <c:v>253306779.16871363</c:v>
                </c:pt>
                <c:pt idx="52">
                  <c:v>270759598.59244937</c:v>
                </c:pt>
                <c:pt idx="53">
                  <c:v>258856508.89197865</c:v>
                </c:pt>
                <c:pt idx="54">
                  <c:v>299024591.35525739</c:v>
                </c:pt>
                <c:pt idx="55">
                  <c:v>284563173.3135646</c:v>
                </c:pt>
                <c:pt idx="56">
                  <c:v>277890328.62857395</c:v>
                </c:pt>
                <c:pt idx="57">
                  <c:v>255144187.43478441</c:v>
                </c:pt>
                <c:pt idx="58">
                  <c:v>253227601.28145677</c:v>
                </c:pt>
                <c:pt idx="59">
                  <c:v>269971009.66887224</c:v>
                </c:pt>
                <c:pt idx="60">
                  <c:v>279234724.97683382</c:v>
                </c:pt>
                <c:pt idx="61">
                  <c:v>264967104.2433399</c:v>
                </c:pt>
                <c:pt idx="62">
                  <c:v>265109912.22429538</c:v>
                </c:pt>
                <c:pt idx="63">
                  <c:v>254212030.70501101</c:v>
                </c:pt>
                <c:pt idx="64">
                  <c:v>266485725.39801854</c:v>
                </c:pt>
                <c:pt idx="65">
                  <c:v>272799102.836353</c:v>
                </c:pt>
                <c:pt idx="66">
                  <c:v>323193960.584768</c:v>
                </c:pt>
                <c:pt idx="67">
                  <c:v>336764827.32311797</c:v>
                </c:pt>
                <c:pt idx="68">
                  <c:v>268026190.51591676</c:v>
                </c:pt>
                <c:pt idx="69">
                  <c:v>251938639.68017894</c:v>
                </c:pt>
                <c:pt idx="70">
                  <c:v>253145760.71340537</c:v>
                </c:pt>
                <c:pt idx="71">
                  <c:v>277470932.38315153</c:v>
                </c:pt>
                <c:pt idx="72">
                  <c:v>274459598.11099237</c:v>
                </c:pt>
                <c:pt idx="73">
                  <c:v>250673768.22979227</c:v>
                </c:pt>
                <c:pt idx="74">
                  <c:v>270570517.45869678</c:v>
                </c:pt>
                <c:pt idx="75">
                  <c:v>239900864.40200287</c:v>
                </c:pt>
                <c:pt idx="76">
                  <c:v>255642065.3213734</c:v>
                </c:pt>
                <c:pt idx="77">
                  <c:v>281060607.74310333</c:v>
                </c:pt>
                <c:pt idx="78">
                  <c:v>303025953.28866422</c:v>
                </c:pt>
                <c:pt idx="79">
                  <c:v>275582754.79632914</c:v>
                </c:pt>
                <c:pt idx="80">
                  <c:v>274520132.98997045</c:v>
                </c:pt>
                <c:pt idx="81">
                  <c:v>249362290.00455439</c:v>
                </c:pt>
                <c:pt idx="82">
                  <c:v>256232389.71199977</c:v>
                </c:pt>
                <c:pt idx="83">
                  <c:v>277376816.1483677</c:v>
                </c:pt>
                <c:pt idx="84">
                  <c:v>281668199.38926023</c:v>
                </c:pt>
                <c:pt idx="85">
                  <c:v>252269742.44066864</c:v>
                </c:pt>
                <c:pt idx="86">
                  <c:v>267078496.22575584</c:v>
                </c:pt>
                <c:pt idx="87">
                  <c:v>250393475.30183798</c:v>
                </c:pt>
                <c:pt idx="88">
                  <c:v>267720800.66522759</c:v>
                </c:pt>
                <c:pt idx="89">
                  <c:v>266001161.89033088</c:v>
                </c:pt>
                <c:pt idx="90">
                  <c:v>311601410.19454437</c:v>
                </c:pt>
                <c:pt idx="91">
                  <c:v>322557286.10260212</c:v>
                </c:pt>
                <c:pt idx="92">
                  <c:v>274766796.53934211</c:v>
                </c:pt>
                <c:pt idx="93">
                  <c:v>258318437.14117873</c:v>
                </c:pt>
                <c:pt idx="94">
                  <c:v>256877892.89406672</c:v>
                </c:pt>
                <c:pt idx="95">
                  <c:v>264920303.83520037</c:v>
                </c:pt>
                <c:pt idx="96">
                  <c:v>279198150.45518684</c:v>
                </c:pt>
                <c:pt idx="97">
                  <c:v>252247968.9856616</c:v>
                </c:pt>
                <c:pt idx="98">
                  <c:v>263660265.36582413</c:v>
                </c:pt>
                <c:pt idx="99">
                  <c:v>243739332.03048038</c:v>
                </c:pt>
                <c:pt idx="100">
                  <c:v>244580281.61306816</c:v>
                </c:pt>
                <c:pt idx="101">
                  <c:v>250243347.27702132</c:v>
                </c:pt>
                <c:pt idx="102">
                  <c:v>332533488.01545554</c:v>
                </c:pt>
                <c:pt idx="103">
                  <c:v>286197220.24751943</c:v>
                </c:pt>
                <c:pt idx="104">
                  <c:v>243130781.42630064</c:v>
                </c:pt>
                <c:pt idx="105">
                  <c:v>249073544.77438039</c:v>
                </c:pt>
                <c:pt idx="106">
                  <c:v>252496550.43287203</c:v>
                </c:pt>
                <c:pt idx="107">
                  <c:v>264481329.1730594</c:v>
                </c:pt>
                <c:pt idx="108">
                  <c:v>266689171.51654232</c:v>
                </c:pt>
                <c:pt idx="109">
                  <c:v>254264563.02475816</c:v>
                </c:pt>
                <c:pt idx="110">
                  <c:v>255324951.74198574</c:v>
                </c:pt>
                <c:pt idx="111">
                  <c:v>244732966.18612653</c:v>
                </c:pt>
                <c:pt idx="112">
                  <c:v>257648133.94596419</c:v>
                </c:pt>
                <c:pt idx="113">
                  <c:v>278320279.09295338</c:v>
                </c:pt>
                <c:pt idx="114">
                  <c:v>356640299.32076526</c:v>
                </c:pt>
                <c:pt idx="115">
                  <c:v>289554317.46108824</c:v>
                </c:pt>
                <c:pt idx="116">
                  <c:v>239864110.02396274</c:v>
                </c:pt>
                <c:pt idx="117">
                  <c:v>248018141.02198613</c:v>
                </c:pt>
                <c:pt idx="118">
                  <c:v>244694664.64330405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5-4089-BBB0-BEE33CB23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2682720"/>
        <c:axId val="1283614912"/>
      </c:lineChart>
      <c:catAx>
        <c:axId val="104268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83614912"/>
        <c:crosses val="autoZero"/>
        <c:auto val="1"/>
        <c:lblAlgn val="ctr"/>
        <c:lblOffset val="100"/>
        <c:noMultiLvlLbl val="0"/>
      </c:catAx>
      <c:valAx>
        <c:axId val="1283614912"/>
        <c:scaling>
          <c:orientation val="minMax"/>
          <c:max val="363651390.08832604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68272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3-Staff-47e.xlsx]PredictedAnnualDataSumm!PivotTable2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WHSL_kWhA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PredictedAnnualDataSumm!$B$4:$B$13</c:f>
              <c:numCache>
                <c:formatCode>#,##0_ ;[Red]\-#,##0\ </c:formatCode>
                <c:ptCount val="10"/>
                <c:pt idx="0">
                  <c:v>3408628157.0000005</c:v>
                </c:pt>
                <c:pt idx="1">
                  <c:v>3351442979.2999992</c:v>
                </c:pt>
                <c:pt idx="2">
                  <c:v>3346449708.6999993</c:v>
                </c:pt>
                <c:pt idx="3">
                  <c:v>3287119476.8999996</c:v>
                </c:pt>
                <c:pt idx="4">
                  <c:v>3254201945.1999998</c:v>
                </c:pt>
                <c:pt idx="5">
                  <c:v>3282717042.6999998</c:v>
                </c:pt>
                <c:pt idx="6">
                  <c:v>3178422069.2000003</c:v>
                </c:pt>
                <c:pt idx="7">
                  <c:v>3310791494.5999994</c:v>
                </c:pt>
                <c:pt idx="8">
                  <c:v>3211003829</c:v>
                </c:pt>
                <c:pt idx="9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4-41A0-ABB8-4E3EC1D8FF56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PredictedAnnualDataSumm!$C$4:$C$13</c:f>
              <c:numCache>
                <c:formatCode>#,##0_ ;[Red]\-#,##0\ </c:formatCode>
                <c:ptCount val="10"/>
                <c:pt idx="0">
                  <c:v>3379938976.271687</c:v>
                </c:pt>
                <c:pt idx="1">
                  <c:v>3379541694.7700138</c:v>
                </c:pt>
                <c:pt idx="2">
                  <c:v>3330030761.9996095</c:v>
                </c:pt>
                <c:pt idx="3">
                  <c:v>3273591342.3908143</c:v>
                </c:pt>
                <c:pt idx="4">
                  <c:v>3268066332.0233569</c:v>
                </c:pt>
                <c:pt idx="5">
                  <c:v>3313348911.5843902</c:v>
                </c:pt>
                <c:pt idx="6">
                  <c:v>3208407758.2058463</c:v>
                </c:pt>
                <c:pt idx="7">
                  <c:v>3274174002.6200151</c:v>
                </c:pt>
                <c:pt idx="8">
                  <c:v>3161582259.7968292</c:v>
                </c:pt>
                <c:pt idx="9">
                  <c:v>3205647683.4374452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4-41A0-ABB8-4E3EC1D8FF56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PredictedAnnualDataSumm!$D$4:$D$13</c:f>
              <c:numCache>
                <c:formatCode>0.0%</c:formatCode>
                <c:ptCount val="10"/>
                <c:pt idx="0">
                  <c:v>8.4166354929026202E-3</c:v>
                </c:pt>
                <c:pt idx="1">
                  <c:v>8.3840649068370621E-3</c:v>
                </c:pt>
                <c:pt idx="2">
                  <c:v>4.9063778420767468E-3</c:v>
                </c:pt>
                <c:pt idx="3">
                  <c:v>4.1154982665684422E-3</c:v>
                </c:pt>
                <c:pt idx="4">
                  <c:v>4.2604568053335777E-3</c:v>
                </c:pt>
                <c:pt idx="5">
                  <c:v>9.3312547155133315E-3</c:v>
                </c:pt>
                <c:pt idx="6">
                  <c:v>9.4341432172956614E-3</c:v>
                </c:pt>
                <c:pt idx="7">
                  <c:v>1.1060041696889856E-2</c:v>
                </c:pt>
                <c:pt idx="8">
                  <c:v>1.5391314316358847E-2</c:v>
                </c:pt>
                <c:pt idx="9">
                  <c:v>1.3306134799913225E-2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24-41A0-ABB8-4E3EC1D8F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5866592"/>
        <c:axId val="1283613248"/>
      </c:lineChart>
      <c:catAx>
        <c:axId val="120586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3613248"/>
        <c:crosses val="autoZero"/>
        <c:auto val="1"/>
        <c:lblAlgn val="ctr"/>
        <c:lblOffset val="100"/>
        <c:noMultiLvlLbl val="0"/>
      </c:catAx>
      <c:valAx>
        <c:axId val="128361324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20586659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3-Staff-47e.xlsx]PredictedAnnualDataSumm2!PivotTable2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WHSL_kWhA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PredictedAnnualDataSumm2!$B$4:$B$13</c:f>
              <c:numCache>
                <c:formatCode>#,##0_ ;[Red]\-#,##0\ </c:formatCode>
                <c:ptCount val="10"/>
                <c:pt idx="0">
                  <c:v>3408628157.0000005</c:v>
                </c:pt>
                <c:pt idx="1">
                  <c:v>3351442979.2999992</c:v>
                </c:pt>
                <c:pt idx="2">
                  <c:v>3346449708.6999993</c:v>
                </c:pt>
                <c:pt idx="3">
                  <c:v>3287119476.8999996</c:v>
                </c:pt>
                <c:pt idx="4">
                  <c:v>3254201945.1999998</c:v>
                </c:pt>
                <c:pt idx="5">
                  <c:v>3282717042.6999998</c:v>
                </c:pt>
                <c:pt idx="6">
                  <c:v>3178422069.2000003</c:v>
                </c:pt>
                <c:pt idx="7">
                  <c:v>3310791494.5999994</c:v>
                </c:pt>
                <c:pt idx="8">
                  <c:v>3211003829</c:v>
                </c:pt>
                <c:pt idx="9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4-447A-B303-03528F3BC213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PredictedAnnualDataSumm2!$C$4:$C$13</c:f>
              <c:numCache>
                <c:formatCode>#,##0_ ;[Red]\-#,##0\ </c:formatCode>
                <c:ptCount val="10"/>
                <c:pt idx="0">
                  <c:v>3379938976.271687</c:v>
                </c:pt>
                <c:pt idx="1">
                  <c:v>3379541694.7700138</c:v>
                </c:pt>
                <c:pt idx="2">
                  <c:v>3330030761.9996095</c:v>
                </c:pt>
                <c:pt idx="3">
                  <c:v>3273591342.3908143</c:v>
                </c:pt>
                <c:pt idx="4">
                  <c:v>3268066332.0233569</c:v>
                </c:pt>
                <c:pt idx="5">
                  <c:v>3313348911.5843902</c:v>
                </c:pt>
                <c:pt idx="6">
                  <c:v>3208407758.2058463</c:v>
                </c:pt>
                <c:pt idx="7">
                  <c:v>3274174002.6200151</c:v>
                </c:pt>
                <c:pt idx="8">
                  <c:v>3161582259.7968292</c:v>
                </c:pt>
                <c:pt idx="9">
                  <c:v>3205647683.4374452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4-447A-B303-03528F3BC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5544448"/>
        <c:axId val="1283627808"/>
      </c:lineChart>
      <c:catAx>
        <c:axId val="1275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3627808"/>
        <c:crosses val="autoZero"/>
        <c:auto val="1"/>
        <c:lblAlgn val="ctr"/>
        <c:lblOffset val="100"/>
        <c:noMultiLvlLbl val="0"/>
      </c:catAx>
      <c:valAx>
        <c:axId val="128362780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27554444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WHSL_kWhA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44196</c:v>
                </c:pt>
                <c:pt idx="121">
                  <c:v>44226</c:v>
                </c:pt>
                <c:pt idx="122">
                  <c:v>44256</c:v>
                </c:pt>
                <c:pt idx="123">
                  <c:v>44286</c:v>
                </c:pt>
                <c:pt idx="124">
                  <c:v>44316</c:v>
                </c:pt>
                <c:pt idx="125">
                  <c:v>44346</c:v>
                </c:pt>
                <c:pt idx="126">
                  <c:v>44376</c:v>
                </c:pt>
                <c:pt idx="127">
                  <c:v>44406</c:v>
                </c:pt>
                <c:pt idx="128">
                  <c:v>44436</c:v>
                </c:pt>
                <c:pt idx="129">
                  <c:v>44466</c:v>
                </c:pt>
                <c:pt idx="130">
                  <c:v>44496</c:v>
                </c:pt>
                <c:pt idx="131">
                  <c:v>44526</c:v>
                </c:pt>
                <c:pt idx="132">
                  <c:v>44556</c:v>
                </c:pt>
                <c:pt idx="133">
                  <c:v>44586</c:v>
                </c:pt>
                <c:pt idx="134">
                  <c:v>44616</c:v>
                </c:pt>
                <c:pt idx="135">
                  <c:v>44646</c:v>
                </c:pt>
                <c:pt idx="136">
                  <c:v>44676</c:v>
                </c:pt>
                <c:pt idx="137">
                  <c:v>44706</c:v>
                </c:pt>
                <c:pt idx="138">
                  <c:v>44736</c:v>
                </c:pt>
                <c:pt idx="139">
                  <c:v>44766</c:v>
                </c:pt>
                <c:pt idx="140">
                  <c:v>44796</c:v>
                </c:pt>
                <c:pt idx="141">
                  <c:v>44826</c:v>
                </c:pt>
                <c:pt idx="142">
                  <c:v>44856</c:v>
                </c:pt>
                <c:pt idx="143">
                  <c:v>44886</c:v>
                </c:pt>
              </c:numCache>
            </c:numRef>
          </c:cat>
          <c:val>
            <c:numRef>
              <c:f>'Normalized Monthly Data Summ'!$C$2:$C$145</c:f>
              <c:numCache>
                <c:formatCode>General</c:formatCode>
                <c:ptCount val="144"/>
                <c:pt idx="0">
                  <c:v>304929970.69999999</c:v>
                </c:pt>
                <c:pt idx="1">
                  <c:v>273057173.30000001</c:v>
                </c:pt>
                <c:pt idx="2">
                  <c:v>287376109.69999999</c:v>
                </c:pt>
                <c:pt idx="3">
                  <c:v>254949995.59999999</c:v>
                </c:pt>
                <c:pt idx="4">
                  <c:v>263999436.80000001</c:v>
                </c:pt>
                <c:pt idx="5">
                  <c:v>283035539.5</c:v>
                </c:pt>
                <c:pt idx="6">
                  <c:v>346752252.30000001</c:v>
                </c:pt>
                <c:pt idx="7">
                  <c:v>316545486.19999999</c:v>
                </c:pt>
                <c:pt idx="8">
                  <c:v>274826846</c:v>
                </c:pt>
                <c:pt idx="9">
                  <c:v>261557546.80000001</c:v>
                </c:pt>
                <c:pt idx="10">
                  <c:v>260988849.80000001</c:v>
                </c:pt>
                <c:pt idx="11">
                  <c:v>280608950.30000001</c:v>
                </c:pt>
                <c:pt idx="12">
                  <c:v>294926113.60000002</c:v>
                </c:pt>
                <c:pt idx="13">
                  <c:v>269353085.89999998</c:v>
                </c:pt>
                <c:pt idx="14">
                  <c:v>269563589.39999998</c:v>
                </c:pt>
                <c:pt idx="15">
                  <c:v>244688041.19999999</c:v>
                </c:pt>
                <c:pt idx="16">
                  <c:v>266759217.19999999</c:v>
                </c:pt>
                <c:pt idx="17">
                  <c:v>295415122.89999998</c:v>
                </c:pt>
                <c:pt idx="18">
                  <c:v>343085424.19999999</c:v>
                </c:pt>
                <c:pt idx="19">
                  <c:v>308311295.80000001</c:v>
                </c:pt>
                <c:pt idx="20">
                  <c:v>265260691.19999999</c:v>
                </c:pt>
                <c:pt idx="21">
                  <c:v>256934578.59999999</c:v>
                </c:pt>
                <c:pt idx="22">
                  <c:v>263491479.09999999</c:v>
                </c:pt>
                <c:pt idx="23">
                  <c:v>273654340.19999999</c:v>
                </c:pt>
                <c:pt idx="24">
                  <c:v>292681180.30000001</c:v>
                </c:pt>
                <c:pt idx="25">
                  <c:v>266451479.90000001</c:v>
                </c:pt>
                <c:pt idx="26">
                  <c:v>279700708.80000001</c:v>
                </c:pt>
                <c:pt idx="27">
                  <c:v>255183264.09999999</c:v>
                </c:pt>
                <c:pt idx="28">
                  <c:v>262930409.59999999</c:v>
                </c:pt>
                <c:pt idx="29">
                  <c:v>279355188.30000001</c:v>
                </c:pt>
                <c:pt idx="30">
                  <c:v>324711700.30000001</c:v>
                </c:pt>
                <c:pt idx="31">
                  <c:v>298091131.89999998</c:v>
                </c:pt>
                <c:pt idx="32">
                  <c:v>267069860.19999999</c:v>
                </c:pt>
                <c:pt idx="33">
                  <c:v>263983812.19999999</c:v>
                </c:pt>
                <c:pt idx="34">
                  <c:v>267903651.19999999</c:v>
                </c:pt>
                <c:pt idx="35">
                  <c:v>288387321.89999998</c:v>
                </c:pt>
                <c:pt idx="36">
                  <c:v>309350393.69999999</c:v>
                </c:pt>
                <c:pt idx="37">
                  <c:v>273998853.10000002</c:v>
                </c:pt>
                <c:pt idx="38">
                  <c:v>291809923.89999998</c:v>
                </c:pt>
                <c:pt idx="39">
                  <c:v>248496453.19999999</c:v>
                </c:pt>
                <c:pt idx="40">
                  <c:v>255994950.30000001</c:v>
                </c:pt>
                <c:pt idx="41">
                  <c:v>288137410.19999999</c:v>
                </c:pt>
                <c:pt idx="42">
                  <c:v>290920171.80000001</c:v>
                </c:pt>
                <c:pt idx="43">
                  <c:v>287862727.10000002</c:v>
                </c:pt>
                <c:pt idx="44">
                  <c:v>264501722.19999999</c:v>
                </c:pt>
                <c:pt idx="45">
                  <c:v>248450531.09999999</c:v>
                </c:pt>
                <c:pt idx="46">
                  <c:v>261084351</c:v>
                </c:pt>
                <c:pt idx="47">
                  <c:v>266511989.30000001</c:v>
                </c:pt>
                <c:pt idx="48">
                  <c:v>296747213.39999998</c:v>
                </c:pt>
                <c:pt idx="49">
                  <c:v>274780535.30000001</c:v>
                </c:pt>
                <c:pt idx="50">
                  <c:v>275988052.89999998</c:v>
                </c:pt>
                <c:pt idx="51">
                  <c:v>244431653.30000001</c:v>
                </c:pt>
                <c:pt idx="52">
                  <c:v>260119427.09999999</c:v>
                </c:pt>
                <c:pt idx="53">
                  <c:v>268398085.5</c:v>
                </c:pt>
                <c:pt idx="54">
                  <c:v>301827203.80000001</c:v>
                </c:pt>
                <c:pt idx="55">
                  <c:v>290826312</c:v>
                </c:pt>
                <c:pt idx="56">
                  <c:v>282743761.39999998</c:v>
                </c:pt>
                <c:pt idx="57">
                  <c:v>248873642.09999999</c:v>
                </c:pt>
                <c:pt idx="58">
                  <c:v>248873824.69999999</c:v>
                </c:pt>
                <c:pt idx="59">
                  <c:v>260592233.69999999</c:v>
                </c:pt>
                <c:pt idx="60">
                  <c:v>284288401.19999999</c:v>
                </c:pt>
                <c:pt idx="61">
                  <c:v>260206836.09999999</c:v>
                </c:pt>
                <c:pt idx="62">
                  <c:v>259744950.19999999</c:v>
                </c:pt>
                <c:pt idx="63">
                  <c:v>243642397.69999999</c:v>
                </c:pt>
                <c:pt idx="64">
                  <c:v>254740741.30000001</c:v>
                </c:pt>
                <c:pt idx="65">
                  <c:v>277338997.10000002</c:v>
                </c:pt>
                <c:pt idx="66">
                  <c:v>319936562.10000002</c:v>
                </c:pt>
                <c:pt idx="67">
                  <c:v>332506256.10000002</c:v>
                </c:pt>
                <c:pt idx="68">
                  <c:v>278729526.89999998</c:v>
                </c:pt>
                <c:pt idx="69">
                  <c:v>249175655.5</c:v>
                </c:pt>
                <c:pt idx="70">
                  <c:v>248814601.69999999</c:v>
                </c:pt>
                <c:pt idx="71">
                  <c:v>273592116.80000001</c:v>
                </c:pt>
                <c:pt idx="72">
                  <c:v>277000989.10000002</c:v>
                </c:pt>
                <c:pt idx="73">
                  <c:v>242928835.30000001</c:v>
                </c:pt>
                <c:pt idx="74">
                  <c:v>268282989.5</c:v>
                </c:pt>
                <c:pt idx="75">
                  <c:v>234677447.19999999</c:v>
                </c:pt>
                <c:pt idx="76">
                  <c:v>244160124.5</c:v>
                </c:pt>
                <c:pt idx="77">
                  <c:v>275426179.89999998</c:v>
                </c:pt>
                <c:pt idx="78">
                  <c:v>302256564.30000001</c:v>
                </c:pt>
                <c:pt idx="79">
                  <c:v>284023807.19999999</c:v>
                </c:pt>
                <c:pt idx="80">
                  <c:v>268671076.80000001</c:v>
                </c:pt>
                <c:pt idx="81">
                  <c:v>249859153.69999999</c:v>
                </c:pt>
                <c:pt idx="82">
                  <c:v>253035874.40000001</c:v>
                </c:pt>
                <c:pt idx="83">
                  <c:v>278099027.30000001</c:v>
                </c:pt>
                <c:pt idx="84">
                  <c:v>289798490.89999998</c:v>
                </c:pt>
                <c:pt idx="85">
                  <c:v>251614557</c:v>
                </c:pt>
                <c:pt idx="86">
                  <c:v>268375998.5</c:v>
                </c:pt>
                <c:pt idx="87">
                  <c:v>248656909</c:v>
                </c:pt>
                <c:pt idx="88">
                  <c:v>263110475.40000001</c:v>
                </c:pt>
                <c:pt idx="89">
                  <c:v>281217537.19999999</c:v>
                </c:pt>
                <c:pt idx="90">
                  <c:v>323148008.69999999</c:v>
                </c:pt>
                <c:pt idx="91">
                  <c:v>325222346.5</c:v>
                </c:pt>
                <c:pt idx="92">
                  <c:v>281705838.60000002</c:v>
                </c:pt>
                <c:pt idx="93">
                  <c:v>252830302.90000001</c:v>
                </c:pt>
                <c:pt idx="94">
                  <c:v>259398467.19999999</c:v>
                </c:pt>
                <c:pt idx="95">
                  <c:v>265712562.69999999</c:v>
                </c:pt>
                <c:pt idx="96">
                  <c:v>287103504.5</c:v>
                </c:pt>
                <c:pt idx="97">
                  <c:v>255789708.59999999</c:v>
                </c:pt>
                <c:pt idx="98">
                  <c:v>268817713.80000001</c:v>
                </c:pt>
                <c:pt idx="99">
                  <c:v>238123760.19999999</c:v>
                </c:pt>
                <c:pt idx="100">
                  <c:v>240428351.30000001</c:v>
                </c:pt>
                <c:pt idx="101">
                  <c:v>261805911.09999999</c:v>
                </c:pt>
                <c:pt idx="102">
                  <c:v>332403791.10000002</c:v>
                </c:pt>
                <c:pt idx="103">
                  <c:v>300975559.89999998</c:v>
                </c:pt>
                <c:pt idx="104">
                  <c:v>262855031.90000001</c:v>
                </c:pt>
                <c:pt idx="105">
                  <c:v>244083278</c:v>
                </c:pt>
                <c:pt idx="106">
                  <c:v>253920207</c:v>
                </c:pt>
                <c:pt idx="107">
                  <c:v>264697011.59999999</c:v>
                </c:pt>
                <c:pt idx="108">
                  <c:v>270281846.19999999</c:v>
                </c:pt>
                <c:pt idx="109">
                  <c:v>253965396.19999999</c:v>
                </c:pt>
                <c:pt idx="110">
                  <c:v>250421458</c:v>
                </c:pt>
                <c:pt idx="111">
                  <c:v>218203458.59999999</c:v>
                </c:pt>
                <c:pt idx="112">
                  <c:v>234783952.30000001</c:v>
                </c:pt>
                <c:pt idx="113">
                  <c:v>280693732.89999998</c:v>
                </c:pt>
                <c:pt idx="114">
                  <c:v>347121684</c:v>
                </c:pt>
                <c:pt idx="115">
                  <c:v>307825491.19999999</c:v>
                </c:pt>
                <c:pt idx="116">
                  <c:v>251413926.69999999</c:v>
                </c:pt>
                <c:pt idx="117">
                  <c:v>240496299.80000001</c:v>
                </c:pt>
                <c:pt idx="118">
                  <c:v>241980400.40000001</c:v>
                </c:pt>
                <c:pt idx="119">
                  <c:v>266365374.19999999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C-4126-8316-5CD296556808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44196</c:v>
                </c:pt>
                <c:pt idx="121">
                  <c:v>44226</c:v>
                </c:pt>
                <c:pt idx="122">
                  <c:v>44256</c:v>
                </c:pt>
                <c:pt idx="123">
                  <c:v>44286</c:v>
                </c:pt>
                <c:pt idx="124">
                  <c:v>44316</c:v>
                </c:pt>
                <c:pt idx="125">
                  <c:v>44346</c:v>
                </c:pt>
                <c:pt idx="126">
                  <c:v>44376</c:v>
                </c:pt>
                <c:pt idx="127">
                  <c:v>44406</c:v>
                </c:pt>
                <c:pt idx="128">
                  <c:v>44436</c:v>
                </c:pt>
                <c:pt idx="129">
                  <c:v>44466</c:v>
                </c:pt>
                <c:pt idx="130">
                  <c:v>44496</c:v>
                </c:pt>
                <c:pt idx="131">
                  <c:v>44526</c:v>
                </c:pt>
                <c:pt idx="132">
                  <c:v>44556</c:v>
                </c:pt>
                <c:pt idx="133">
                  <c:v>44586</c:v>
                </c:pt>
                <c:pt idx="134">
                  <c:v>44616</c:v>
                </c:pt>
                <c:pt idx="135">
                  <c:v>44646</c:v>
                </c:pt>
                <c:pt idx="136">
                  <c:v>44676</c:v>
                </c:pt>
                <c:pt idx="137">
                  <c:v>44706</c:v>
                </c:pt>
                <c:pt idx="138">
                  <c:v>44736</c:v>
                </c:pt>
                <c:pt idx="139">
                  <c:v>44766</c:v>
                </c:pt>
                <c:pt idx="140">
                  <c:v>44796</c:v>
                </c:pt>
                <c:pt idx="141">
                  <c:v>44826</c:v>
                </c:pt>
                <c:pt idx="142">
                  <c:v>44856</c:v>
                </c:pt>
                <c:pt idx="143">
                  <c:v>44886</c:v>
                </c:pt>
              </c:numCache>
            </c:numRef>
          </c:cat>
          <c:val>
            <c:numRef>
              <c:f>'Normalized Monthly Data Summ'!$D$2:$D$145</c:f>
              <c:numCache>
                <c:formatCode>General</c:formatCode>
                <c:ptCount val="144"/>
                <c:pt idx="0">
                  <c:v>293090540.61983716</c:v>
                </c:pt>
                <c:pt idx="1">
                  <c:v>271206211.76806593</c:v>
                </c:pt>
                <c:pt idx="2">
                  <c:v>282986529.87636971</c:v>
                </c:pt>
                <c:pt idx="3">
                  <c:v>256745791.51763874</c:v>
                </c:pt>
                <c:pt idx="4">
                  <c:v>266752845.21195555</c:v>
                </c:pt>
                <c:pt idx="5">
                  <c:v>271236440.7859832</c:v>
                </c:pt>
                <c:pt idx="6">
                  <c:v>363031860.60702825</c:v>
                </c:pt>
                <c:pt idx="7">
                  <c:v>309120457.64489698</c:v>
                </c:pt>
                <c:pt idx="8">
                  <c:v>267307709.15831679</c:v>
                </c:pt>
                <c:pt idx="9">
                  <c:v>257837437.16301516</c:v>
                </c:pt>
                <c:pt idx="10">
                  <c:v>260632644.63861662</c:v>
                </c:pt>
                <c:pt idx="11">
                  <c:v>279990507.27996308</c:v>
                </c:pt>
                <c:pt idx="12">
                  <c:v>284100502.34996879</c:v>
                </c:pt>
                <c:pt idx="13">
                  <c:v>268203785.89746228</c:v>
                </c:pt>
                <c:pt idx="14">
                  <c:v>265010032.19017154</c:v>
                </c:pt>
                <c:pt idx="15">
                  <c:v>255525051.46468773</c:v>
                </c:pt>
                <c:pt idx="16">
                  <c:v>273055756.20801258</c:v>
                </c:pt>
                <c:pt idx="17">
                  <c:v>299141741.32090527</c:v>
                </c:pt>
                <c:pt idx="18">
                  <c:v>363651390.08832604</c:v>
                </c:pt>
                <c:pt idx="19">
                  <c:v>305753844.51233578</c:v>
                </c:pt>
                <c:pt idx="20">
                  <c:v>263191555.38490152</c:v>
                </c:pt>
                <c:pt idx="21">
                  <c:v>261880297.58390945</c:v>
                </c:pt>
                <c:pt idx="22">
                  <c:v>263824165.127859</c:v>
                </c:pt>
                <c:pt idx="23">
                  <c:v>276203572.64147353</c:v>
                </c:pt>
                <c:pt idx="24">
                  <c:v>285624387.09424883</c:v>
                </c:pt>
                <c:pt idx="25">
                  <c:v>267271953.12387294</c:v>
                </c:pt>
                <c:pt idx="26">
                  <c:v>273603392.41751826</c:v>
                </c:pt>
                <c:pt idx="27">
                  <c:v>259870765.0171299</c:v>
                </c:pt>
                <c:pt idx="28">
                  <c:v>272956822.63269973</c:v>
                </c:pt>
                <c:pt idx="29">
                  <c:v>275495714.13033283</c:v>
                </c:pt>
                <c:pt idx="30">
                  <c:v>329334710.19581157</c:v>
                </c:pt>
                <c:pt idx="31">
                  <c:v>291445334.43388391</c:v>
                </c:pt>
                <c:pt idx="32">
                  <c:v>262246152.09522164</c:v>
                </c:pt>
                <c:pt idx="33">
                  <c:v>260779803.53684482</c:v>
                </c:pt>
                <c:pt idx="34">
                  <c:v>265197290.45722938</c:v>
                </c:pt>
                <c:pt idx="35">
                  <c:v>286204436.86481625</c:v>
                </c:pt>
                <c:pt idx="36">
                  <c:v>295760345.85428244</c:v>
                </c:pt>
                <c:pt idx="37">
                  <c:v>274118557.3315866</c:v>
                </c:pt>
                <c:pt idx="38">
                  <c:v>282396305.73902071</c:v>
                </c:pt>
                <c:pt idx="39">
                  <c:v>256168732.33214515</c:v>
                </c:pt>
                <c:pt idx="40">
                  <c:v>259982552.88748083</c:v>
                </c:pt>
                <c:pt idx="41">
                  <c:v>288864150.53228855</c:v>
                </c:pt>
                <c:pt idx="42">
                  <c:v>280444319.85072166</c:v>
                </c:pt>
                <c:pt idx="43">
                  <c:v>280368155.2419216</c:v>
                </c:pt>
                <c:pt idx="44">
                  <c:v>255787625.47474277</c:v>
                </c:pt>
                <c:pt idx="45">
                  <c:v>258410201.26166499</c:v>
                </c:pt>
                <c:pt idx="46">
                  <c:v>262253408.03533071</c:v>
                </c:pt>
                <c:pt idx="47">
                  <c:v>279036987.84962851</c:v>
                </c:pt>
                <c:pt idx="48">
                  <c:v>290179817.54478961</c:v>
                </c:pt>
                <c:pt idx="49">
                  <c:v>277299010.74317545</c:v>
                </c:pt>
                <c:pt idx="50">
                  <c:v>277843725.39974046</c:v>
                </c:pt>
                <c:pt idx="51">
                  <c:v>253306779.16871363</c:v>
                </c:pt>
                <c:pt idx="52">
                  <c:v>270759598.59244937</c:v>
                </c:pt>
                <c:pt idx="53">
                  <c:v>258856508.89197865</c:v>
                </c:pt>
                <c:pt idx="54">
                  <c:v>299024591.35525739</c:v>
                </c:pt>
                <c:pt idx="55">
                  <c:v>284563173.3135646</c:v>
                </c:pt>
                <c:pt idx="56">
                  <c:v>277890328.62857395</c:v>
                </c:pt>
                <c:pt idx="57">
                  <c:v>255144187.43478441</c:v>
                </c:pt>
                <c:pt idx="58">
                  <c:v>253227601.28145677</c:v>
                </c:pt>
                <c:pt idx="59">
                  <c:v>269971009.66887224</c:v>
                </c:pt>
                <c:pt idx="60">
                  <c:v>279234724.97683382</c:v>
                </c:pt>
                <c:pt idx="61">
                  <c:v>264967104.2433399</c:v>
                </c:pt>
                <c:pt idx="62">
                  <c:v>265109912.22429538</c:v>
                </c:pt>
                <c:pt idx="63">
                  <c:v>254212030.70501101</c:v>
                </c:pt>
                <c:pt idx="64">
                  <c:v>266485725.39801854</c:v>
                </c:pt>
                <c:pt idx="65">
                  <c:v>272799102.836353</c:v>
                </c:pt>
                <c:pt idx="66">
                  <c:v>323193960.584768</c:v>
                </c:pt>
                <c:pt idx="67">
                  <c:v>336764827.32311797</c:v>
                </c:pt>
                <c:pt idx="68">
                  <c:v>268026190.51591676</c:v>
                </c:pt>
                <c:pt idx="69">
                  <c:v>251938639.68017894</c:v>
                </c:pt>
                <c:pt idx="70">
                  <c:v>253145760.71340537</c:v>
                </c:pt>
                <c:pt idx="71">
                  <c:v>277470932.38315153</c:v>
                </c:pt>
                <c:pt idx="72">
                  <c:v>274459598.11099237</c:v>
                </c:pt>
                <c:pt idx="73">
                  <c:v>250673768.22979227</c:v>
                </c:pt>
                <c:pt idx="74">
                  <c:v>270570517.45869678</c:v>
                </c:pt>
                <c:pt idx="75">
                  <c:v>239900864.40200287</c:v>
                </c:pt>
                <c:pt idx="76">
                  <c:v>255642065.3213734</c:v>
                </c:pt>
                <c:pt idx="77">
                  <c:v>281060607.74310333</c:v>
                </c:pt>
                <c:pt idx="78">
                  <c:v>303025953.28866422</c:v>
                </c:pt>
                <c:pt idx="79">
                  <c:v>275582754.79632914</c:v>
                </c:pt>
                <c:pt idx="80">
                  <c:v>274520132.98997045</c:v>
                </c:pt>
                <c:pt idx="81">
                  <c:v>249362290.00455439</c:v>
                </c:pt>
                <c:pt idx="82">
                  <c:v>256232389.71199977</c:v>
                </c:pt>
                <c:pt idx="83">
                  <c:v>277376816.1483677</c:v>
                </c:pt>
                <c:pt idx="84">
                  <c:v>281668199.38926023</c:v>
                </c:pt>
                <c:pt idx="85">
                  <c:v>252269742.44066864</c:v>
                </c:pt>
                <c:pt idx="86">
                  <c:v>267078496.22575584</c:v>
                </c:pt>
                <c:pt idx="87">
                  <c:v>250393475.30183798</c:v>
                </c:pt>
                <c:pt idx="88">
                  <c:v>267720800.66522759</c:v>
                </c:pt>
                <c:pt idx="89">
                  <c:v>266001161.89033088</c:v>
                </c:pt>
                <c:pt idx="90">
                  <c:v>311601410.19454437</c:v>
                </c:pt>
                <c:pt idx="91">
                  <c:v>322557286.10260212</c:v>
                </c:pt>
                <c:pt idx="92">
                  <c:v>274766796.53934211</c:v>
                </c:pt>
                <c:pt idx="93">
                  <c:v>258318437.14117873</c:v>
                </c:pt>
                <c:pt idx="94">
                  <c:v>256877892.89406672</c:v>
                </c:pt>
                <c:pt idx="95">
                  <c:v>264920303.83520037</c:v>
                </c:pt>
                <c:pt idx="96">
                  <c:v>279198150.45518684</c:v>
                </c:pt>
                <c:pt idx="97">
                  <c:v>252247968.9856616</c:v>
                </c:pt>
                <c:pt idx="98">
                  <c:v>263660265.36582413</c:v>
                </c:pt>
                <c:pt idx="99">
                  <c:v>243739332.03048038</c:v>
                </c:pt>
                <c:pt idx="100">
                  <c:v>244580281.61306816</c:v>
                </c:pt>
                <c:pt idx="101">
                  <c:v>250243347.27702132</c:v>
                </c:pt>
                <c:pt idx="102">
                  <c:v>332533488.01545554</c:v>
                </c:pt>
                <c:pt idx="103">
                  <c:v>286197220.24751943</c:v>
                </c:pt>
                <c:pt idx="104">
                  <c:v>243130781.42630064</c:v>
                </c:pt>
                <c:pt idx="105">
                  <c:v>249073544.77438039</c:v>
                </c:pt>
                <c:pt idx="106">
                  <c:v>252496550.43287203</c:v>
                </c:pt>
                <c:pt idx="107">
                  <c:v>264481329.1730594</c:v>
                </c:pt>
                <c:pt idx="108">
                  <c:v>266689171.51654232</c:v>
                </c:pt>
                <c:pt idx="109">
                  <c:v>254264563.02475816</c:v>
                </c:pt>
                <c:pt idx="110">
                  <c:v>255324951.74198574</c:v>
                </c:pt>
                <c:pt idx="111">
                  <c:v>244732966.18612653</c:v>
                </c:pt>
                <c:pt idx="112">
                  <c:v>257648133.94596419</c:v>
                </c:pt>
                <c:pt idx="113">
                  <c:v>278320279.09295338</c:v>
                </c:pt>
                <c:pt idx="114">
                  <c:v>356640299.32076526</c:v>
                </c:pt>
                <c:pt idx="115">
                  <c:v>289554317.46108824</c:v>
                </c:pt>
                <c:pt idx="116">
                  <c:v>239864110.02396274</c:v>
                </c:pt>
                <c:pt idx="117">
                  <c:v>248018141.02198613</c:v>
                </c:pt>
                <c:pt idx="118">
                  <c:v>244694664.64330405</c:v>
                </c:pt>
                <c:pt idx="119">
                  <c:v>269896085.45800847</c:v>
                </c:pt>
                <c:pt idx="120">
                  <c:v>272656387.30666631</c:v>
                </c:pt>
                <c:pt idx="121">
                  <c:v>254402401.17169708</c:v>
                </c:pt>
                <c:pt idx="122">
                  <c:v>264419015.77769628</c:v>
                </c:pt>
                <c:pt idx="123">
                  <c:v>243837623.86944112</c:v>
                </c:pt>
                <c:pt idx="124">
                  <c:v>252548234.62606782</c:v>
                </c:pt>
                <c:pt idx="125">
                  <c:v>266813889.03657573</c:v>
                </c:pt>
                <c:pt idx="126">
                  <c:v>316987025.5487799</c:v>
                </c:pt>
                <c:pt idx="127">
                  <c:v>288761371.96123743</c:v>
                </c:pt>
                <c:pt idx="128">
                  <c:v>254780542.0946967</c:v>
                </c:pt>
                <c:pt idx="129">
                  <c:v>243286143.57383978</c:v>
                </c:pt>
                <c:pt idx="130">
                  <c:v>248609805.49895</c:v>
                </c:pt>
                <c:pt idx="131">
                  <c:v>266723025.56196547</c:v>
                </c:pt>
                <c:pt idx="132">
                  <c:v>269060982.09163767</c:v>
                </c:pt>
                <c:pt idx="133">
                  <c:v>250771055.2346372</c:v>
                </c:pt>
                <c:pt idx="134">
                  <c:v>260751563.91999429</c:v>
                </c:pt>
                <c:pt idx="135">
                  <c:v>238239076.4493551</c:v>
                </c:pt>
                <c:pt idx="136">
                  <c:v>250702896.34726992</c:v>
                </c:pt>
                <c:pt idx="137">
                  <c:v>263037121.20092452</c:v>
                </c:pt>
                <c:pt idx="138">
                  <c:v>311278660.28405833</c:v>
                </c:pt>
                <c:pt idx="139">
                  <c:v>286805711.68908447</c:v>
                </c:pt>
                <c:pt idx="140">
                  <c:v>250892946.18874767</c:v>
                </c:pt>
                <c:pt idx="141">
                  <c:v>239361265.63430512</c:v>
                </c:pt>
                <c:pt idx="142">
                  <c:v>244647474.56948417</c:v>
                </c:pt>
                <c:pt idx="143">
                  <c:v>260828246.36734474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C-4126-8316-5CD29655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793456"/>
        <c:axId val="1201241936"/>
      </c:lineChart>
      <c:dateAx>
        <c:axId val="1212793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01241936"/>
        <c:crosses val="autoZero"/>
        <c:auto val="1"/>
        <c:lblOffset val="100"/>
        <c:baseTimeUnit val="months"/>
      </c:dateAx>
      <c:valAx>
        <c:axId val="1201241936"/>
        <c:scaling>
          <c:orientation val="minMax"/>
          <c:max val="363651390.08832604"/>
          <c:min val="218203458.599999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2793456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[London Hydro 3-Staff-47e.xlsx]NormalizedAnnualDataSumm!PivotTable1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WHSL_kWhA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NormalizedAnnualDataSumm!$B$4:$B$15</c:f>
              <c:numCache>
                <c:formatCode>#,##0_ ;[Red]\-#,##0\ </c:formatCode>
                <c:ptCount val="12"/>
                <c:pt idx="0">
                  <c:v>3408628157.0000005</c:v>
                </c:pt>
                <c:pt idx="1">
                  <c:v>3351442979.2999992</c:v>
                </c:pt>
                <c:pt idx="2">
                  <c:v>3346449708.6999993</c:v>
                </c:pt>
                <c:pt idx="3">
                  <c:v>3287119476.8999996</c:v>
                </c:pt>
                <c:pt idx="4">
                  <c:v>3254201945.1999998</c:v>
                </c:pt>
                <c:pt idx="5">
                  <c:v>3282717042.6999998</c:v>
                </c:pt>
                <c:pt idx="6">
                  <c:v>3178422069.2000003</c:v>
                </c:pt>
                <c:pt idx="7">
                  <c:v>3310791494.5999994</c:v>
                </c:pt>
                <c:pt idx="8">
                  <c:v>3211003829</c:v>
                </c:pt>
                <c:pt idx="9">
                  <c:v>3163553020.4999995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CE-475F-B708-00A40D1BD7AF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NormalizedAnnualDataSumm!$C$4:$C$15</c:f>
              <c:numCache>
                <c:formatCode>#,##0_ ;[Red]\-#,##0\ </c:formatCode>
                <c:ptCount val="12"/>
                <c:pt idx="0">
                  <c:v>3379938976.271687</c:v>
                </c:pt>
                <c:pt idx="1">
                  <c:v>3379541694.7700138</c:v>
                </c:pt>
                <c:pt idx="2">
                  <c:v>3330030761.9996095</c:v>
                </c:pt>
                <c:pt idx="3">
                  <c:v>3273591342.3908143</c:v>
                </c:pt>
                <c:pt idx="4">
                  <c:v>3268066332.0233569</c:v>
                </c:pt>
                <c:pt idx="5">
                  <c:v>3313348911.5843902</c:v>
                </c:pt>
                <c:pt idx="6">
                  <c:v>3208407758.2058463</c:v>
                </c:pt>
                <c:pt idx="7">
                  <c:v>3274174002.6200151</c:v>
                </c:pt>
                <c:pt idx="8">
                  <c:v>3161582259.7968292</c:v>
                </c:pt>
                <c:pt idx="9">
                  <c:v>3478304070.7441115</c:v>
                </c:pt>
                <c:pt idx="10">
                  <c:v>3170230060.8125854</c:v>
                </c:pt>
                <c:pt idx="11">
                  <c:v>2857316017.8852057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CE-475F-B708-00A40D1BD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7880544"/>
        <c:axId val="1201236944"/>
      </c:lineChart>
      <c:catAx>
        <c:axId val="120788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1236944"/>
        <c:crosses val="autoZero"/>
        <c:auto val="1"/>
        <c:lblAlgn val="ctr"/>
        <c:lblOffset val="100"/>
        <c:noMultiLvlLbl val="0"/>
      </c:catAx>
      <c:valAx>
        <c:axId val="12012369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20788054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11</xdr:row>
      <xdr:rowOff>185737</xdr:rowOff>
    </xdr:from>
    <xdr:to>
      <xdr:col>17</xdr:col>
      <xdr:colOff>171450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C32B61-F54F-47AC-B33F-F54E8B851B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11</xdr:row>
      <xdr:rowOff>185737</xdr:rowOff>
    </xdr:from>
    <xdr:to>
      <xdr:col>15</xdr:col>
      <xdr:colOff>447675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819122-74D8-4DAD-A94E-5035896BC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11</xdr:row>
      <xdr:rowOff>185737</xdr:rowOff>
    </xdr:from>
    <xdr:to>
      <xdr:col>16</xdr:col>
      <xdr:colOff>171450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8C87C7-6C4E-4913-AAF6-5F5D9B5F07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11</xdr:row>
      <xdr:rowOff>185737</xdr:rowOff>
    </xdr:from>
    <xdr:to>
      <xdr:col>17</xdr:col>
      <xdr:colOff>171450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03B971-EFAF-403A-9567-FC1CDAD55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11</xdr:row>
      <xdr:rowOff>185737</xdr:rowOff>
    </xdr:from>
    <xdr:to>
      <xdr:col>16</xdr:col>
      <xdr:colOff>476250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1E165A-5301-486F-A948-E4EEBD303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0.636460300928" createdVersion="4" refreshedVersion="6" minRefreshableVersion="3" recordCount="120" xr:uid="{A75F427F-E8CF-4C8C-9684-A40A79736D5D}">
  <cacheSource type="worksheet">
    <worksheetSource ref="A1:E121" sheet="Predicted Monthly Data Summ"/>
  </cacheSource>
  <cacheFields count="6">
    <cacheField name="Date" numFmtId="0">
      <sharedItems containsSemiMixedTypes="0" containsString="0" containsNumber="1" containsInteger="1" minValue="40544" maxValue="44166" count="120">
        <n v="40544"/>
        <n v="40575"/>
        <n v="40603"/>
        <n v="40634"/>
        <n v="40664"/>
        <n v="40695"/>
        <n v="40725"/>
        <n v="40756"/>
        <n v="40787"/>
        <n v="40817"/>
        <n v="40848"/>
        <n v="40878"/>
        <n v="40909"/>
        <n v="40940"/>
        <n v="40969"/>
        <n v="41000"/>
        <n v="41030"/>
        <n v="41061"/>
        <n v="41091"/>
        <n v="41122"/>
        <n v="41153"/>
        <n v="41183"/>
        <n v="41214"/>
        <n v="41244"/>
        <n v="41275"/>
        <n v="41306"/>
        <n v="41334"/>
        <n v="41365"/>
        <n v="41395"/>
        <n v="41426"/>
        <n v="41456"/>
        <n v="41487"/>
        <n v="41518"/>
        <n v="41548"/>
        <n v="41579"/>
        <n v="41609"/>
        <n v="41640"/>
        <n v="41671"/>
        <n v="41699"/>
        <n v="41730"/>
        <n v="41760"/>
        <n v="41791"/>
        <n v="41821"/>
        <n v="41852"/>
        <n v="41883"/>
        <n v="41913"/>
        <n v="41944"/>
        <n v="41974"/>
        <n v="42005"/>
        <n v="42036"/>
        <n v="42064"/>
        <n v="42095"/>
        <n v="42125"/>
        <n v="42156"/>
        <n v="42186"/>
        <n v="42217"/>
        <n v="42248"/>
        <n v="42278"/>
        <n v="42309"/>
        <n v="42339"/>
        <n v="42370"/>
        <n v="42401"/>
        <n v="42430"/>
        <n v="42461"/>
        <n v="42491"/>
        <n v="42522"/>
        <n v="42552"/>
        <n v="42583"/>
        <n v="42614"/>
        <n v="42644"/>
        <n v="42675"/>
        <n v="42705"/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1" maxValue="2020" count="10"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WHSL_kWhA" numFmtId="0">
      <sharedItems containsSemiMixedTypes="0" containsString="0" containsNumber="1" minValue="218203458.59999999" maxValue="347121684" count="120">
        <n v="304929970.69999999"/>
        <n v="273057173.30000001"/>
        <n v="287376109.69999999"/>
        <n v="254949995.59999999"/>
        <n v="263999436.80000001"/>
        <n v="283035539.5"/>
        <n v="346752252.30000001"/>
        <n v="316545486.19999999"/>
        <n v="274826846"/>
        <n v="261557546.80000001"/>
        <n v="260988849.80000001"/>
        <n v="280608950.30000001"/>
        <n v="294926113.60000002"/>
        <n v="269353085.89999998"/>
        <n v="269563589.39999998"/>
        <n v="244688041.19999999"/>
        <n v="266759217.19999999"/>
        <n v="295415122.89999998"/>
        <n v="343085424.19999999"/>
        <n v="308311295.80000001"/>
        <n v="265260691.19999999"/>
        <n v="256934578.59999999"/>
        <n v="263491479.09999999"/>
        <n v="273654340.19999999"/>
        <n v="292681180.30000001"/>
        <n v="266451479.90000001"/>
        <n v="279700708.80000001"/>
        <n v="255183264.09999999"/>
        <n v="262930409.59999999"/>
        <n v="279355188.30000001"/>
        <n v="324711700.30000001"/>
        <n v="298091131.89999998"/>
        <n v="267069860.19999999"/>
        <n v="263983812.19999999"/>
        <n v="267903651.19999999"/>
        <n v="288387321.89999998"/>
        <n v="309350393.69999999"/>
        <n v="273998853.10000002"/>
        <n v="291809923.89999998"/>
        <n v="248496453.19999999"/>
        <n v="255994950.30000001"/>
        <n v="288137410.19999999"/>
        <n v="290920171.80000001"/>
        <n v="287862727.10000002"/>
        <n v="264501722.19999999"/>
        <n v="248450531.09999999"/>
        <n v="261084351"/>
        <n v="266511989.30000001"/>
        <n v="296747213.39999998"/>
        <n v="274780535.30000001"/>
        <n v="275988052.89999998"/>
        <n v="244431653.30000001"/>
        <n v="260119427.09999999"/>
        <n v="268398085.5"/>
        <n v="301827203.80000001"/>
        <n v="290826312"/>
        <n v="282743761.39999998"/>
        <n v="248873642.09999999"/>
        <n v="248873824.69999999"/>
        <n v="260592233.69999999"/>
        <n v="284288401.19999999"/>
        <n v="260206836.09999999"/>
        <n v="259744950.19999999"/>
        <n v="243642397.69999999"/>
        <n v="254740741.30000001"/>
        <n v="277338997.10000002"/>
        <n v="319936562.10000002"/>
        <n v="332506256.10000002"/>
        <n v="278729526.89999998"/>
        <n v="249175655.5"/>
        <n v="248814601.69999999"/>
        <n v="273592116.80000001"/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39864110.02396274" maxValue="363651390.08832604" count="120">
        <n v="293090540.61983716"/>
        <n v="271206211.76806593"/>
        <n v="282986529.87636971"/>
        <n v="256745791.51763874"/>
        <n v="266752845.21195555"/>
        <n v="271236440.7859832"/>
        <n v="363031860.60702825"/>
        <n v="309120457.64489698"/>
        <n v="267307709.15831679"/>
        <n v="257837437.16301516"/>
        <n v="260632644.63861662"/>
        <n v="279990507.27996308"/>
        <n v="284100502.34996879"/>
        <n v="268203785.89746228"/>
        <n v="265010032.19017154"/>
        <n v="255525051.46468773"/>
        <n v="273055756.20801258"/>
        <n v="299141741.32090527"/>
        <n v="363651390.08832604"/>
        <n v="305753844.51233578"/>
        <n v="263191555.38490152"/>
        <n v="261880297.58390945"/>
        <n v="263824165.127859"/>
        <n v="276203572.64147353"/>
        <n v="285624387.09424883"/>
        <n v="267271953.12387294"/>
        <n v="273603392.41751826"/>
        <n v="259870765.0171299"/>
        <n v="272956822.63269973"/>
        <n v="275495714.13033283"/>
        <n v="329334710.19581157"/>
        <n v="291445334.43388391"/>
        <n v="262246152.09522164"/>
        <n v="260779803.53684482"/>
        <n v="265197290.45722938"/>
        <n v="286204436.86481625"/>
        <n v="295760345.85428244"/>
        <n v="274118557.3315866"/>
        <n v="282396305.73902071"/>
        <n v="256168732.33214515"/>
        <n v="259982552.88748083"/>
        <n v="288864150.53228855"/>
        <n v="280444319.85072166"/>
        <n v="280368155.2419216"/>
        <n v="255787625.47474277"/>
        <n v="258410201.26166499"/>
        <n v="262253408.03533071"/>
        <n v="279036987.84962851"/>
        <n v="290179817.54478961"/>
        <n v="277299010.74317545"/>
        <n v="277843725.39974046"/>
        <n v="253306779.16871363"/>
        <n v="270759598.59244937"/>
        <n v="258856508.89197865"/>
        <n v="299024591.35525739"/>
        <n v="284563173.3135646"/>
        <n v="277890328.62857395"/>
        <n v="255144187.43478441"/>
        <n v="253227601.28145677"/>
        <n v="269971009.66887224"/>
        <n v="279234724.97683382"/>
        <n v="264967104.2433399"/>
        <n v="265109912.22429538"/>
        <n v="254212030.70501101"/>
        <n v="266485725.39801854"/>
        <n v="272799102.836353"/>
        <n v="323193960.584768"/>
        <n v="336764827.32311797"/>
        <n v="268026190.51591676"/>
        <n v="251938639.68017894"/>
        <n v="253145760.71340537"/>
        <n v="277470932.38315153"/>
        <n v="274459598.11099237"/>
        <n v="250673768.22979227"/>
        <n v="270570517.45869678"/>
        <n v="239900864.40200287"/>
        <n v="255642065.3213734"/>
        <n v="281060607.74310333"/>
        <n v="303025953.28866422"/>
        <n v="275582754.79632914"/>
        <n v="274520132.98997045"/>
        <n v="249362290.00455439"/>
        <n v="256232389.71199977"/>
        <n v="277376816.1483677"/>
        <n v="281668199.38926023"/>
        <n v="252269742.44066864"/>
        <n v="267078496.22575584"/>
        <n v="250393475.30183798"/>
        <n v="267720800.66522759"/>
        <n v="266001161.89033088"/>
        <n v="311601410.19454437"/>
        <n v="322557286.10260212"/>
        <n v="274766796.53934211"/>
        <n v="258318437.14117873"/>
        <n v="256877892.89406672"/>
        <n v="264920303.83520037"/>
        <n v="279198150.45518684"/>
        <n v="252247968.9856616"/>
        <n v="263660265.36582413"/>
        <n v="243739332.03048038"/>
        <n v="244580281.61306816"/>
        <n v="250243347.27702132"/>
        <n v="332533488.01545554"/>
        <n v="286197220.24751943"/>
        <n v="243130781.42630064"/>
        <n v="249073544.77438039"/>
        <n v="252496550.43287203"/>
        <n v="264481329.1730594"/>
        <n v="266689171.51654232"/>
        <n v="254264563.02475816"/>
        <n v="255324951.74198574"/>
        <n v="244732966.18612653"/>
        <n v="257648133.94596419"/>
        <n v="278320279.09295338"/>
        <n v="356640299.32076526"/>
        <n v="289554317.46108824"/>
        <n v="239864110.02396274"/>
        <n v="248018141.02198613"/>
        <n v="244694664.64330405"/>
        <n v="269896085.45800847"/>
      </sharedItems>
    </cacheField>
    <cacheField name="Absolute % Error" numFmtId="165">
      <sharedItems containsSemiMixedTypes="0" containsString="0" containsNumber="1" minValue="3.9017880941226169E-4" maxValue="0.12158151734322023" count="120">
        <n v="3.882671832153501E-2"/>
        <n v="6.7786592440129186E-3"/>
        <n v="1.5274685944536863E-2"/>
        <n v="7.0437181746660481E-3"/>
        <n v="1.0429599567825803E-2"/>
        <n v="4.1687693124547689E-2"/>
        <n v="4.6948817777089993E-2"/>
        <n v="2.3456434789949011E-2"/>
        <n v="2.73595427489031E-2"/>
        <n v="1.4222910722700106E-2"/>
        <n v="1.3648290402304781E-3"/>
        <n v="2.2039319108522952E-3"/>
        <n v="3.6706180805385395E-2"/>
        <n v="4.266890051389226E-3"/>
        <n v="1.6892330377273262E-2"/>
        <n v="4.4289088308283646E-2"/>
        <n v="2.3603829228857825E-2"/>
        <n v="1.2614853242184143E-2"/>
        <n v="5.9944155121953585E-2"/>
        <n v="8.2950294799553521E-3"/>
        <n v="7.8003861248268688E-3"/>
        <n v="1.9248942710856507E-2"/>
        <n v="1.2626064000071202E-3"/>
        <n v="9.3155198620655522E-3"/>
        <n v="2.4110853996549844E-2"/>
        <n v="3.0792593990502724E-3"/>
        <n v="2.1799431287253691E-2"/>
        <n v="1.8369154943064719E-2"/>
        <n v="3.8133333637417853E-2"/>
        <n v="1.3815652371283287E-2"/>
        <n v="1.4237275378560043E-2"/>
        <n v="2.2294515854116462E-2"/>
        <n v="1.8061596696707111E-2"/>
        <n v="1.213714066954886E-2"/>
        <n v="1.0101992752425064E-2"/>
        <n v="7.5692822444554482E-3"/>
        <n v="4.393092144856562E-2"/>
        <n v="4.3687858628695662E-4"/>
        <n v="3.2259417483708377E-2"/>
        <n v="3.0874803375846197E-2"/>
        <n v="1.5576879867387029E-2"/>
        <n v="2.5222005423874783E-3"/>
        <n v="3.6009369458506399E-2"/>
        <n v="2.6035228435374674E-2"/>
        <n v="3.2945330762981395E-2"/>
        <n v="4.0087135727056585E-2"/>
        <n v="4.4776986091009064E-3"/>
        <n v="4.6996004129216472E-2"/>
        <n v="2.2131280627588748E-2"/>
        <n v="9.1654070053608892E-3"/>
        <n v="6.7237421339135135E-3"/>
        <n v="3.630923306737547E-2"/>
        <n v="4.0904947435390429E-2"/>
        <n v="3.5550091910105476E-2"/>
        <n v="9.2854865613760818E-3"/>
        <n v="2.1535667262580428E-2"/>
        <n v="1.7165481379303821E-2"/>
        <n v="2.5195698836861354E-2"/>
        <n v="1.7493911168460378E-2"/>
        <n v="3.5990235916505943E-2"/>
        <n v="1.7776582519139963E-2"/>
        <n v="1.8294170186637544E-2"/>
        <n v="2.06547308048316E-2"/>
        <n v="4.3381747613670862E-2"/>
        <n v="4.6105636805801847E-2"/>
        <n v="1.6369476745493789E-2"/>
        <n v="1.0181388658386078E-2"/>
        <n v="1.2807492024562684E-2"/>
        <n v="3.8400439677577669E-2"/>
        <n v="1.1088499695665254E-2"/>
        <n v="1.7407173790497773E-2"/>
        <n v="1.4177366031299038E-2"/>
        <n v="9.1746639507131328E-3"/>
        <n v="3.1881488750513325E-2"/>
        <n v="8.5265486379142302E-3"/>
        <n v="2.225785760125178E-2"/>
        <n v="4.702627361812884E-2"/>
        <n v="2.0457125191036894E-2"/>
        <n v="2.5454831409403729E-3"/>
        <n v="2.971952417258791E-2"/>
        <n v="2.177032325040517E-2"/>
        <n v="1.9885751155715903E-3"/>
        <n v="1.2632656612740632E-2"/>
        <n v="2.5969567698387592E-3"/>
        <n v="2.8054982223993854E-2"/>
        <n v="2.6039250211928023E-3"/>
        <n v="4.8346434908342201E-3"/>
        <n v="6.9837846405385049E-3"/>
        <n v="1.7522393428914713E-2"/>
        <n v="5.410891319643172E-2"/>
        <n v="3.5731609648181666E-2"/>
        <n v="8.1945795732639663E-3"/>
        <n v="2.4632226634502982E-2"/>
        <n v="2.1706789804184983E-2"/>
        <n v="9.7169976875378667E-3"/>
        <n v="2.9816387179785338E-3"/>
        <n v="2.7534857362958996E-2"/>
        <n v="1.384629441787635E-2"/>
        <n v="1.9185671811839798E-2"/>
        <n v="2.3582576664184549E-2"/>
        <n v="1.7268888176534075E-2"/>
        <n v="4.4164640035809624E-2"/>
        <n v="3.9017880941226169E-4"/>
        <n v="4.9101460787682197E-2"/>
        <n v="7.5038512031237098E-2"/>
        <n v="2.0444935086378124E-2"/>
        <n v="5.6067084378517889E-3"/>
        <n v="8.1482758583810986E-4"/>
        <n v="1.3292327005932938E-2"/>
        <n v="1.1779826276906461E-3"/>
        <n v="1.9580964750974889E-2"/>
        <n v="0.12158151734322023"/>
        <n v="9.7383920076228203E-2"/>
        <n v="8.4556708214506508E-3"/>
        <n v="2.7421552036389799E-2"/>
        <n v="5.9355622783821449E-2"/>
        <n v="4.5939446663267332E-2"/>
        <n v="3.127632827715595E-2"/>
        <n v="1.1216876403284289E-2"/>
        <n v="1.3255143498334178E-2"/>
      </sharedItems>
    </cacheField>
    <cacheField name="Absolute % Error " numFmtId="0" formula=" ABS('Predicted Value'-WHSL_kWhA)/WHSL_kWhA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0.63646400463" createdVersion="4" refreshedVersion="6" minRefreshableVersion="3" recordCount="120" xr:uid="{F9A1DCD8-343D-4AB5-AC5B-8E53AC32FC0A}">
  <cacheSource type="worksheet">
    <worksheetSource ref="A1:E121" sheet="Predicted Monthly Data Summ"/>
  </cacheSource>
  <cacheFields count="5">
    <cacheField name="Date" numFmtId="0">
      <sharedItems containsSemiMixedTypes="0" containsString="0" containsNumber="1" containsInteger="1" minValue="40544" maxValue="44166" count="120">
        <n v="40544"/>
        <n v="40575"/>
        <n v="40603"/>
        <n v="40634"/>
        <n v="40664"/>
        <n v="40695"/>
        <n v="40725"/>
        <n v="40756"/>
        <n v="40787"/>
        <n v="40817"/>
        <n v="40848"/>
        <n v="40878"/>
        <n v="40909"/>
        <n v="40940"/>
        <n v="40969"/>
        <n v="41000"/>
        <n v="41030"/>
        <n v="41061"/>
        <n v="41091"/>
        <n v="41122"/>
        <n v="41153"/>
        <n v="41183"/>
        <n v="41214"/>
        <n v="41244"/>
        <n v="41275"/>
        <n v="41306"/>
        <n v="41334"/>
        <n v="41365"/>
        <n v="41395"/>
        <n v="41426"/>
        <n v="41456"/>
        <n v="41487"/>
        <n v="41518"/>
        <n v="41548"/>
        <n v="41579"/>
        <n v="41609"/>
        <n v="41640"/>
        <n v="41671"/>
        <n v="41699"/>
        <n v="41730"/>
        <n v="41760"/>
        <n v="41791"/>
        <n v="41821"/>
        <n v="41852"/>
        <n v="41883"/>
        <n v="41913"/>
        <n v="41944"/>
        <n v="41974"/>
        <n v="42005"/>
        <n v="42036"/>
        <n v="42064"/>
        <n v="42095"/>
        <n v="42125"/>
        <n v="42156"/>
        <n v="42186"/>
        <n v="42217"/>
        <n v="42248"/>
        <n v="42278"/>
        <n v="42309"/>
        <n v="42339"/>
        <n v="42370"/>
        <n v="42401"/>
        <n v="42430"/>
        <n v="42461"/>
        <n v="42491"/>
        <n v="42522"/>
        <n v="42552"/>
        <n v="42583"/>
        <n v="42614"/>
        <n v="42644"/>
        <n v="42675"/>
        <n v="42705"/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1" maxValue="2020" count="10"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WHSL_kWhA" numFmtId="0">
      <sharedItems containsSemiMixedTypes="0" containsString="0" containsNumber="1" minValue="218203458.59999999" maxValue="347121684" count="120">
        <n v="304929970.69999999"/>
        <n v="273057173.30000001"/>
        <n v="287376109.69999999"/>
        <n v="254949995.59999999"/>
        <n v="263999436.80000001"/>
        <n v="283035539.5"/>
        <n v="346752252.30000001"/>
        <n v="316545486.19999999"/>
        <n v="274826846"/>
        <n v="261557546.80000001"/>
        <n v="260988849.80000001"/>
        <n v="280608950.30000001"/>
        <n v="294926113.60000002"/>
        <n v="269353085.89999998"/>
        <n v="269563589.39999998"/>
        <n v="244688041.19999999"/>
        <n v="266759217.19999999"/>
        <n v="295415122.89999998"/>
        <n v="343085424.19999999"/>
        <n v="308311295.80000001"/>
        <n v="265260691.19999999"/>
        <n v="256934578.59999999"/>
        <n v="263491479.09999999"/>
        <n v="273654340.19999999"/>
        <n v="292681180.30000001"/>
        <n v="266451479.90000001"/>
        <n v="279700708.80000001"/>
        <n v="255183264.09999999"/>
        <n v="262930409.59999999"/>
        <n v="279355188.30000001"/>
        <n v="324711700.30000001"/>
        <n v="298091131.89999998"/>
        <n v="267069860.19999999"/>
        <n v="263983812.19999999"/>
        <n v="267903651.19999999"/>
        <n v="288387321.89999998"/>
        <n v="309350393.69999999"/>
        <n v="273998853.10000002"/>
        <n v="291809923.89999998"/>
        <n v="248496453.19999999"/>
        <n v="255994950.30000001"/>
        <n v="288137410.19999999"/>
        <n v="290920171.80000001"/>
        <n v="287862727.10000002"/>
        <n v="264501722.19999999"/>
        <n v="248450531.09999999"/>
        <n v="261084351"/>
        <n v="266511989.30000001"/>
        <n v="296747213.39999998"/>
        <n v="274780535.30000001"/>
        <n v="275988052.89999998"/>
        <n v="244431653.30000001"/>
        <n v="260119427.09999999"/>
        <n v="268398085.5"/>
        <n v="301827203.80000001"/>
        <n v="290826312"/>
        <n v="282743761.39999998"/>
        <n v="248873642.09999999"/>
        <n v="248873824.69999999"/>
        <n v="260592233.69999999"/>
        <n v="284288401.19999999"/>
        <n v="260206836.09999999"/>
        <n v="259744950.19999999"/>
        <n v="243642397.69999999"/>
        <n v="254740741.30000001"/>
        <n v="277338997.10000002"/>
        <n v="319936562.10000002"/>
        <n v="332506256.10000002"/>
        <n v="278729526.89999998"/>
        <n v="249175655.5"/>
        <n v="248814601.69999999"/>
        <n v="273592116.80000001"/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</sharedItems>
    </cacheField>
    <cacheField name="Predicted Value" numFmtId="0">
      <sharedItems containsSemiMixedTypes="0" containsString="0" containsNumber="1" minValue="239864110.02396274" maxValue="363651390.08832604" count="120">
        <n v="293090540.61983716"/>
        <n v="271206211.76806593"/>
        <n v="282986529.87636971"/>
        <n v="256745791.51763874"/>
        <n v="266752845.21195555"/>
        <n v="271236440.7859832"/>
        <n v="363031860.60702825"/>
        <n v="309120457.64489698"/>
        <n v="267307709.15831679"/>
        <n v="257837437.16301516"/>
        <n v="260632644.63861662"/>
        <n v="279990507.27996308"/>
        <n v="284100502.34996879"/>
        <n v="268203785.89746228"/>
        <n v="265010032.19017154"/>
        <n v="255525051.46468773"/>
        <n v="273055756.20801258"/>
        <n v="299141741.32090527"/>
        <n v="363651390.08832604"/>
        <n v="305753844.51233578"/>
        <n v="263191555.38490152"/>
        <n v="261880297.58390945"/>
        <n v="263824165.127859"/>
        <n v="276203572.64147353"/>
        <n v="285624387.09424883"/>
        <n v="267271953.12387294"/>
        <n v="273603392.41751826"/>
        <n v="259870765.0171299"/>
        <n v="272956822.63269973"/>
        <n v="275495714.13033283"/>
        <n v="329334710.19581157"/>
        <n v="291445334.43388391"/>
        <n v="262246152.09522164"/>
        <n v="260779803.53684482"/>
        <n v="265197290.45722938"/>
        <n v="286204436.86481625"/>
        <n v="295760345.85428244"/>
        <n v="274118557.3315866"/>
        <n v="282396305.73902071"/>
        <n v="256168732.33214515"/>
        <n v="259982552.88748083"/>
        <n v="288864150.53228855"/>
        <n v="280444319.85072166"/>
        <n v="280368155.2419216"/>
        <n v="255787625.47474277"/>
        <n v="258410201.26166499"/>
        <n v="262253408.03533071"/>
        <n v="279036987.84962851"/>
        <n v="290179817.54478961"/>
        <n v="277299010.74317545"/>
        <n v="277843725.39974046"/>
        <n v="253306779.16871363"/>
        <n v="270759598.59244937"/>
        <n v="258856508.89197865"/>
        <n v="299024591.35525739"/>
        <n v="284563173.3135646"/>
        <n v="277890328.62857395"/>
        <n v="255144187.43478441"/>
        <n v="253227601.28145677"/>
        <n v="269971009.66887224"/>
        <n v="279234724.97683382"/>
        <n v="264967104.2433399"/>
        <n v="265109912.22429538"/>
        <n v="254212030.70501101"/>
        <n v="266485725.39801854"/>
        <n v="272799102.836353"/>
        <n v="323193960.584768"/>
        <n v="336764827.32311797"/>
        <n v="268026190.51591676"/>
        <n v="251938639.68017894"/>
        <n v="253145760.71340537"/>
        <n v="277470932.38315153"/>
        <n v="274459598.11099237"/>
        <n v="250673768.22979227"/>
        <n v="270570517.45869678"/>
        <n v="239900864.40200287"/>
        <n v="255642065.3213734"/>
        <n v="281060607.74310333"/>
        <n v="303025953.28866422"/>
        <n v="275582754.79632914"/>
        <n v="274520132.98997045"/>
        <n v="249362290.00455439"/>
        <n v="256232389.71199977"/>
        <n v="277376816.1483677"/>
        <n v="281668199.38926023"/>
        <n v="252269742.44066864"/>
        <n v="267078496.22575584"/>
        <n v="250393475.30183798"/>
        <n v="267720800.66522759"/>
        <n v="266001161.89033088"/>
        <n v="311601410.19454437"/>
        <n v="322557286.10260212"/>
        <n v="274766796.53934211"/>
        <n v="258318437.14117873"/>
        <n v="256877892.89406672"/>
        <n v="264920303.83520037"/>
        <n v="279198150.45518684"/>
        <n v="252247968.9856616"/>
        <n v="263660265.36582413"/>
        <n v="243739332.03048038"/>
        <n v="244580281.61306816"/>
        <n v="250243347.27702132"/>
        <n v="332533488.01545554"/>
        <n v="286197220.24751943"/>
        <n v="243130781.42630064"/>
        <n v="249073544.77438039"/>
        <n v="252496550.43287203"/>
        <n v="264481329.1730594"/>
        <n v="266689171.51654232"/>
        <n v="254264563.02475816"/>
        <n v="255324951.74198574"/>
        <n v="244732966.18612653"/>
        <n v="257648133.94596419"/>
        <n v="278320279.09295338"/>
        <n v="356640299.32076526"/>
        <n v="289554317.46108824"/>
        <n v="239864110.02396274"/>
        <n v="248018141.02198613"/>
        <n v="244694664.64330405"/>
        <n v="269896085.45800847"/>
      </sharedItems>
    </cacheField>
    <cacheField name="Absolute % Error" numFmtId="165">
      <sharedItems containsSemiMixedTypes="0" containsString="0" containsNumber="1" minValue="3.9017880941226169E-4" maxValue="0.12158151734322023" count="120">
        <n v="3.882671832153501E-2"/>
        <n v="6.7786592440129186E-3"/>
        <n v="1.5274685944536863E-2"/>
        <n v="7.0437181746660481E-3"/>
        <n v="1.0429599567825803E-2"/>
        <n v="4.1687693124547689E-2"/>
        <n v="4.6948817777089993E-2"/>
        <n v="2.3456434789949011E-2"/>
        <n v="2.73595427489031E-2"/>
        <n v="1.4222910722700106E-2"/>
        <n v="1.3648290402304781E-3"/>
        <n v="2.2039319108522952E-3"/>
        <n v="3.6706180805385395E-2"/>
        <n v="4.266890051389226E-3"/>
        <n v="1.6892330377273262E-2"/>
        <n v="4.4289088308283646E-2"/>
        <n v="2.3603829228857825E-2"/>
        <n v="1.2614853242184143E-2"/>
        <n v="5.9944155121953585E-2"/>
        <n v="8.2950294799553521E-3"/>
        <n v="7.8003861248268688E-3"/>
        <n v="1.9248942710856507E-2"/>
        <n v="1.2626064000071202E-3"/>
        <n v="9.3155198620655522E-3"/>
        <n v="2.4110853996549844E-2"/>
        <n v="3.0792593990502724E-3"/>
        <n v="2.1799431287253691E-2"/>
        <n v="1.8369154943064719E-2"/>
        <n v="3.8133333637417853E-2"/>
        <n v="1.3815652371283287E-2"/>
        <n v="1.4237275378560043E-2"/>
        <n v="2.2294515854116462E-2"/>
        <n v="1.8061596696707111E-2"/>
        <n v="1.213714066954886E-2"/>
        <n v="1.0101992752425064E-2"/>
        <n v="7.5692822444554482E-3"/>
        <n v="4.393092144856562E-2"/>
        <n v="4.3687858628695662E-4"/>
        <n v="3.2259417483708377E-2"/>
        <n v="3.0874803375846197E-2"/>
        <n v="1.5576879867387029E-2"/>
        <n v="2.5222005423874783E-3"/>
        <n v="3.6009369458506399E-2"/>
        <n v="2.6035228435374674E-2"/>
        <n v="3.2945330762981395E-2"/>
        <n v="4.0087135727056585E-2"/>
        <n v="4.4776986091009064E-3"/>
        <n v="4.6996004129216472E-2"/>
        <n v="2.2131280627588748E-2"/>
        <n v="9.1654070053608892E-3"/>
        <n v="6.7237421339135135E-3"/>
        <n v="3.630923306737547E-2"/>
        <n v="4.0904947435390429E-2"/>
        <n v="3.5550091910105476E-2"/>
        <n v="9.2854865613760818E-3"/>
        <n v="2.1535667262580428E-2"/>
        <n v="1.7165481379303821E-2"/>
        <n v="2.5195698836861354E-2"/>
        <n v="1.7493911168460378E-2"/>
        <n v="3.5990235916505943E-2"/>
        <n v="1.7776582519139963E-2"/>
        <n v="1.8294170186637544E-2"/>
        <n v="2.06547308048316E-2"/>
        <n v="4.3381747613670862E-2"/>
        <n v="4.6105636805801847E-2"/>
        <n v="1.6369476745493789E-2"/>
        <n v="1.0181388658386078E-2"/>
        <n v="1.2807492024562684E-2"/>
        <n v="3.8400439677577669E-2"/>
        <n v="1.1088499695665254E-2"/>
        <n v="1.7407173790497773E-2"/>
        <n v="1.4177366031299038E-2"/>
        <n v="9.1746639507131328E-3"/>
        <n v="3.1881488750513325E-2"/>
        <n v="8.5265486379142302E-3"/>
        <n v="2.225785760125178E-2"/>
        <n v="4.702627361812884E-2"/>
        <n v="2.0457125191036894E-2"/>
        <n v="2.5454831409403729E-3"/>
        <n v="2.971952417258791E-2"/>
        <n v="2.177032325040517E-2"/>
        <n v="1.9885751155715903E-3"/>
        <n v="1.2632656612740632E-2"/>
        <n v="2.5969567698387592E-3"/>
        <n v="2.8054982223993854E-2"/>
        <n v="2.6039250211928023E-3"/>
        <n v="4.8346434908342201E-3"/>
        <n v="6.9837846405385049E-3"/>
        <n v="1.7522393428914713E-2"/>
        <n v="5.410891319643172E-2"/>
        <n v="3.5731609648181666E-2"/>
        <n v="8.1945795732639663E-3"/>
        <n v="2.4632226634502982E-2"/>
        <n v="2.1706789804184983E-2"/>
        <n v="9.7169976875378667E-3"/>
        <n v="2.9816387179785338E-3"/>
        <n v="2.7534857362958996E-2"/>
        <n v="1.384629441787635E-2"/>
        <n v="1.9185671811839798E-2"/>
        <n v="2.3582576664184549E-2"/>
        <n v="1.7268888176534075E-2"/>
        <n v="4.4164640035809624E-2"/>
        <n v="3.9017880941226169E-4"/>
        <n v="4.9101460787682197E-2"/>
        <n v="7.5038512031237098E-2"/>
        <n v="2.0444935086378124E-2"/>
        <n v="5.6067084378517889E-3"/>
        <n v="8.1482758583810986E-4"/>
        <n v="1.3292327005932938E-2"/>
        <n v="1.1779826276906461E-3"/>
        <n v="1.9580964750974889E-2"/>
        <n v="0.12158151734322023"/>
        <n v="9.7383920076228203E-2"/>
        <n v="8.4556708214506508E-3"/>
        <n v="2.7421552036389799E-2"/>
        <n v="5.9355622783821449E-2"/>
        <n v="4.5939446663267332E-2"/>
        <n v="3.127632827715595E-2"/>
        <n v="1.1216876403284289E-2"/>
        <n v="1.3255143498334178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um, Martin" refreshedDate="44510.63655891204" createdVersion="4" refreshedVersion="6" minRefreshableVersion="3" recordCount="144" xr:uid="{DBF2A113-1AF6-4E2C-B24F-7F275E448826}">
  <cacheSource type="worksheet">
    <worksheetSource ref="A1:D145" sheet="Normalized Monthly Data Summ"/>
  </cacheSource>
  <cacheFields count="4">
    <cacheField name="Date" numFmtId="17">
      <sharedItems containsSemiMixedTypes="0" containsNonDate="0" containsDate="1" containsString="0" minDate="2011-01-01T00:00:00" maxDate="2022-11-22T00:00:00" count="144"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0-12-31T00:00:00"/>
        <d v="2021-01-30T00:00:00"/>
        <d v="2021-03-01T00:00:00"/>
        <d v="2021-03-31T00:00:00"/>
        <d v="2021-04-30T00:00:00"/>
        <d v="2021-05-30T00:00:00"/>
        <d v="2021-06-29T00:00:00"/>
        <d v="2021-07-29T00:00:00"/>
        <d v="2021-08-28T00:00:00"/>
        <d v="2021-09-27T00:00:00"/>
        <d v="2021-10-27T00:00:00"/>
        <d v="2021-11-26T00:00:00"/>
        <d v="2021-12-26T00:00:00"/>
        <d v="2022-01-25T00:00:00"/>
        <d v="2022-02-24T00:00:00"/>
        <d v="2022-03-26T00:00:00"/>
        <d v="2022-04-25T00:00:00"/>
        <d v="2022-05-25T00:00:00"/>
        <d v="2022-06-24T00:00:00"/>
        <d v="2022-07-24T00:00:00"/>
        <d v="2022-08-23T00:00:00"/>
        <d v="2022-09-22T00:00:00"/>
        <d v="2022-10-22T00:00:00"/>
        <d v="2022-11-21T00:00:00"/>
      </sharedItems>
    </cacheField>
    <cacheField name="Year" numFmtId="0">
      <sharedItems containsSemiMixedTypes="0" containsString="0" containsNumber="1" containsInteger="1" minValue="2011" maxValue="2022" count="12"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WHSL_kWhA" numFmtId="0">
      <sharedItems containsString="0" containsBlank="1" containsNumber="1" minValue="218203458.59999999" maxValue="347121684" count="121">
        <n v="304929970.69999999"/>
        <n v="273057173.30000001"/>
        <n v="287376109.69999999"/>
        <n v="254949995.59999999"/>
        <n v="263999436.80000001"/>
        <n v="283035539.5"/>
        <n v="346752252.30000001"/>
        <n v="316545486.19999999"/>
        <n v="274826846"/>
        <n v="261557546.80000001"/>
        <n v="260988849.80000001"/>
        <n v="280608950.30000001"/>
        <n v="294926113.60000002"/>
        <n v="269353085.89999998"/>
        <n v="269563589.39999998"/>
        <n v="244688041.19999999"/>
        <n v="266759217.19999999"/>
        <n v="295415122.89999998"/>
        <n v="343085424.19999999"/>
        <n v="308311295.80000001"/>
        <n v="265260691.19999999"/>
        <n v="256934578.59999999"/>
        <n v="263491479.09999999"/>
        <n v="273654340.19999999"/>
        <n v="292681180.30000001"/>
        <n v="266451479.90000001"/>
        <n v="279700708.80000001"/>
        <n v="255183264.09999999"/>
        <n v="262930409.59999999"/>
        <n v="279355188.30000001"/>
        <n v="324711700.30000001"/>
        <n v="298091131.89999998"/>
        <n v="267069860.19999999"/>
        <n v="263983812.19999999"/>
        <n v="267903651.19999999"/>
        <n v="288387321.89999998"/>
        <n v="309350393.69999999"/>
        <n v="273998853.10000002"/>
        <n v="291809923.89999998"/>
        <n v="248496453.19999999"/>
        <n v="255994950.30000001"/>
        <n v="288137410.19999999"/>
        <n v="290920171.80000001"/>
        <n v="287862727.10000002"/>
        <n v="264501722.19999999"/>
        <n v="248450531.09999999"/>
        <n v="261084351"/>
        <n v="266511989.30000001"/>
        <n v="296747213.39999998"/>
        <n v="274780535.30000001"/>
        <n v="275988052.89999998"/>
        <n v="244431653.30000001"/>
        <n v="260119427.09999999"/>
        <n v="268398085.5"/>
        <n v="301827203.80000001"/>
        <n v="290826312"/>
        <n v="282743761.39999998"/>
        <n v="248873642.09999999"/>
        <n v="248873824.69999999"/>
        <n v="260592233.69999999"/>
        <n v="284288401.19999999"/>
        <n v="260206836.09999999"/>
        <n v="259744950.19999999"/>
        <n v="243642397.69999999"/>
        <n v="254740741.30000001"/>
        <n v="277338997.10000002"/>
        <n v="319936562.10000002"/>
        <n v="332506256.10000002"/>
        <n v="278729526.89999998"/>
        <n v="249175655.5"/>
        <n v="248814601.69999999"/>
        <n v="273592116.80000001"/>
        <n v="277000989.10000002"/>
        <n v="242928835.30000001"/>
        <n v="268282989.5"/>
        <n v="234677447.19999999"/>
        <n v="244160124.5"/>
        <n v="275426179.89999998"/>
        <n v="302256564.30000001"/>
        <n v="284023807.19999999"/>
        <n v="268671076.80000001"/>
        <n v="249859153.69999999"/>
        <n v="253035874.40000001"/>
        <n v="278099027.30000001"/>
        <n v="289798490.89999998"/>
        <n v="251614557"/>
        <n v="268375998.5"/>
        <n v="248656909"/>
        <n v="263110475.40000001"/>
        <n v="281217537.19999999"/>
        <n v="323148008.69999999"/>
        <n v="325222346.5"/>
        <n v="281705838.60000002"/>
        <n v="252830302.90000001"/>
        <n v="259398467.19999999"/>
        <n v="265712562.69999999"/>
        <n v="287103504.5"/>
        <n v="255789708.59999999"/>
        <n v="268817713.80000001"/>
        <n v="238123760.19999999"/>
        <n v="240428351.30000001"/>
        <n v="261805911.09999999"/>
        <n v="332403791.10000002"/>
        <n v="300975559.89999998"/>
        <n v="262855031.90000001"/>
        <n v="244083278"/>
        <n v="253920207"/>
        <n v="264697011.59999999"/>
        <n v="270281846.19999999"/>
        <n v="253965396.19999999"/>
        <n v="250421458"/>
        <n v="218203458.59999999"/>
        <n v="234783952.30000001"/>
        <n v="280693732.89999998"/>
        <n v="347121684"/>
        <n v="307825491.19999999"/>
        <n v="251413926.69999999"/>
        <n v="240496299.80000001"/>
        <n v="241980400.40000001"/>
        <n v="266365374.19999999"/>
        <m/>
      </sharedItems>
    </cacheField>
    <cacheField name="Normalized Value" numFmtId="0">
      <sharedItems containsSemiMixedTypes="0" containsString="0" containsNumber="1" minValue="238239076.4493551" maxValue="363651390.08832604" count="144">
        <n v="293090540.61983716"/>
        <n v="271206211.76806593"/>
        <n v="282986529.87636971"/>
        <n v="256745791.51763874"/>
        <n v="266752845.21195555"/>
        <n v="271236440.7859832"/>
        <n v="363031860.60702825"/>
        <n v="309120457.64489698"/>
        <n v="267307709.15831679"/>
        <n v="257837437.16301516"/>
        <n v="260632644.63861662"/>
        <n v="279990507.27996308"/>
        <n v="284100502.34996879"/>
        <n v="268203785.89746228"/>
        <n v="265010032.19017154"/>
        <n v="255525051.46468773"/>
        <n v="273055756.20801258"/>
        <n v="299141741.32090527"/>
        <n v="363651390.08832604"/>
        <n v="305753844.51233578"/>
        <n v="263191555.38490152"/>
        <n v="261880297.58390945"/>
        <n v="263824165.127859"/>
        <n v="276203572.64147353"/>
        <n v="285624387.09424883"/>
        <n v="267271953.12387294"/>
        <n v="273603392.41751826"/>
        <n v="259870765.0171299"/>
        <n v="272956822.63269973"/>
        <n v="275495714.13033283"/>
        <n v="329334710.19581157"/>
        <n v="291445334.43388391"/>
        <n v="262246152.09522164"/>
        <n v="260779803.53684482"/>
        <n v="265197290.45722938"/>
        <n v="286204436.86481625"/>
        <n v="295760345.85428244"/>
        <n v="274118557.3315866"/>
        <n v="282396305.73902071"/>
        <n v="256168732.33214515"/>
        <n v="259982552.88748083"/>
        <n v="288864150.53228855"/>
        <n v="280444319.85072166"/>
        <n v="280368155.2419216"/>
        <n v="255787625.47474277"/>
        <n v="258410201.26166499"/>
        <n v="262253408.03533071"/>
        <n v="279036987.84962851"/>
        <n v="290179817.54478961"/>
        <n v="277299010.74317545"/>
        <n v="277843725.39974046"/>
        <n v="253306779.16871363"/>
        <n v="270759598.59244937"/>
        <n v="258856508.89197865"/>
        <n v="299024591.35525739"/>
        <n v="284563173.3135646"/>
        <n v="277890328.62857395"/>
        <n v="255144187.43478441"/>
        <n v="253227601.28145677"/>
        <n v="269971009.66887224"/>
        <n v="279234724.97683382"/>
        <n v="264967104.2433399"/>
        <n v="265109912.22429538"/>
        <n v="254212030.70501101"/>
        <n v="266485725.39801854"/>
        <n v="272799102.836353"/>
        <n v="323193960.584768"/>
        <n v="336764827.32311797"/>
        <n v="268026190.51591676"/>
        <n v="251938639.68017894"/>
        <n v="253145760.71340537"/>
        <n v="277470932.38315153"/>
        <n v="274459598.11099237"/>
        <n v="250673768.22979227"/>
        <n v="270570517.45869678"/>
        <n v="239900864.40200287"/>
        <n v="255642065.3213734"/>
        <n v="281060607.74310333"/>
        <n v="303025953.28866422"/>
        <n v="275582754.79632914"/>
        <n v="274520132.98997045"/>
        <n v="249362290.00455439"/>
        <n v="256232389.71199977"/>
        <n v="277376816.1483677"/>
        <n v="281668199.38926023"/>
        <n v="252269742.44066864"/>
        <n v="267078496.22575584"/>
        <n v="250393475.30183798"/>
        <n v="267720800.66522759"/>
        <n v="266001161.89033088"/>
        <n v="311601410.19454437"/>
        <n v="322557286.10260212"/>
        <n v="274766796.53934211"/>
        <n v="258318437.14117873"/>
        <n v="256877892.89406672"/>
        <n v="264920303.83520037"/>
        <n v="279198150.45518684"/>
        <n v="252247968.9856616"/>
        <n v="263660265.36582413"/>
        <n v="243739332.03048038"/>
        <n v="244580281.61306816"/>
        <n v="250243347.27702132"/>
        <n v="332533488.01545554"/>
        <n v="286197220.24751943"/>
        <n v="243130781.42630064"/>
        <n v="249073544.77438039"/>
        <n v="252496550.43287203"/>
        <n v="264481329.1730594"/>
        <n v="266689171.51654232"/>
        <n v="254264563.02475816"/>
        <n v="255324951.74198574"/>
        <n v="244732966.18612653"/>
        <n v="257648133.94596419"/>
        <n v="278320279.09295338"/>
        <n v="356640299.32076526"/>
        <n v="289554317.46108824"/>
        <n v="239864110.02396274"/>
        <n v="248018141.02198613"/>
        <n v="244694664.64330405"/>
        <n v="269896085.45800847"/>
        <n v="272656387.30666631"/>
        <n v="254402401.17169708"/>
        <n v="264419015.77769628"/>
        <n v="243837623.86944112"/>
        <n v="252548234.62606782"/>
        <n v="266813889.03657573"/>
        <n v="316987025.5487799"/>
        <n v="288761371.96123743"/>
        <n v="254780542.0946967"/>
        <n v="243286143.57383978"/>
        <n v="248609805.49895"/>
        <n v="266723025.56196547"/>
        <n v="269060982.09163767"/>
        <n v="250771055.2346372"/>
        <n v="260751563.91999429"/>
        <n v="238239076.4493551"/>
        <n v="250702896.34726992"/>
        <n v="263037121.20092452"/>
        <n v="311278660.28405833"/>
        <n v="286805711.68908447"/>
        <n v="250892946.18874767"/>
        <n v="239361265.63430512"/>
        <n v="244647474.56948417"/>
        <n v="260828246.3673447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9"/>
    <x v="120"/>
    <x v="120"/>
  </r>
  <r>
    <x v="121"/>
    <x v="10"/>
    <x v="120"/>
    <x v="121"/>
  </r>
  <r>
    <x v="122"/>
    <x v="10"/>
    <x v="120"/>
    <x v="122"/>
  </r>
  <r>
    <x v="123"/>
    <x v="10"/>
    <x v="120"/>
    <x v="123"/>
  </r>
  <r>
    <x v="124"/>
    <x v="10"/>
    <x v="120"/>
    <x v="124"/>
  </r>
  <r>
    <x v="125"/>
    <x v="10"/>
    <x v="120"/>
    <x v="125"/>
  </r>
  <r>
    <x v="126"/>
    <x v="10"/>
    <x v="120"/>
    <x v="126"/>
  </r>
  <r>
    <x v="127"/>
    <x v="10"/>
    <x v="120"/>
    <x v="127"/>
  </r>
  <r>
    <x v="128"/>
    <x v="10"/>
    <x v="120"/>
    <x v="128"/>
  </r>
  <r>
    <x v="129"/>
    <x v="10"/>
    <x v="120"/>
    <x v="129"/>
  </r>
  <r>
    <x v="130"/>
    <x v="10"/>
    <x v="120"/>
    <x v="130"/>
  </r>
  <r>
    <x v="131"/>
    <x v="10"/>
    <x v="120"/>
    <x v="131"/>
  </r>
  <r>
    <x v="132"/>
    <x v="10"/>
    <x v="120"/>
    <x v="132"/>
  </r>
  <r>
    <x v="133"/>
    <x v="11"/>
    <x v="120"/>
    <x v="133"/>
  </r>
  <r>
    <x v="134"/>
    <x v="11"/>
    <x v="120"/>
    <x v="134"/>
  </r>
  <r>
    <x v="135"/>
    <x v="11"/>
    <x v="120"/>
    <x v="135"/>
  </r>
  <r>
    <x v="136"/>
    <x v="11"/>
    <x v="120"/>
    <x v="136"/>
  </r>
  <r>
    <x v="137"/>
    <x v="11"/>
    <x v="120"/>
    <x v="137"/>
  </r>
  <r>
    <x v="138"/>
    <x v="11"/>
    <x v="120"/>
    <x v="138"/>
  </r>
  <r>
    <x v="139"/>
    <x v="11"/>
    <x v="120"/>
    <x v="139"/>
  </r>
  <r>
    <x v="140"/>
    <x v="11"/>
    <x v="120"/>
    <x v="140"/>
  </r>
  <r>
    <x v="141"/>
    <x v="11"/>
    <x v="120"/>
    <x v="141"/>
  </r>
  <r>
    <x v="142"/>
    <x v="11"/>
    <x v="120"/>
    <x v="142"/>
  </r>
  <r>
    <x v="143"/>
    <x v="11"/>
    <x v="120"/>
    <x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0FE55A-EA9C-4775-B7EB-16C02BDBAE9F}" name="PivotTable2" cacheId="0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D13" firstHeaderRow="0" firstDataRow="1" firstDataCol="1"/>
  <pivotFields count="6">
    <pivotField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howAll="0" defaultSubtotal="0">
      <items count="120">
        <item x="111"/>
        <item x="75"/>
        <item x="112"/>
        <item x="99"/>
        <item x="100"/>
        <item x="117"/>
        <item x="118"/>
        <item x="73"/>
        <item x="63"/>
        <item x="105"/>
        <item x="76"/>
        <item x="51"/>
        <item x="15"/>
        <item x="45"/>
        <item x="39"/>
        <item x="87"/>
        <item x="70"/>
        <item x="57"/>
        <item x="58"/>
        <item x="69"/>
        <item x="81"/>
        <item x="110"/>
        <item x="116"/>
        <item x="85"/>
        <item x="93"/>
        <item x="82"/>
        <item x="106"/>
        <item x="109"/>
        <item x="64"/>
        <item x="3"/>
        <item x="27"/>
        <item x="97"/>
        <item x="40"/>
        <item x="21"/>
        <item x="94"/>
        <item x="62"/>
        <item x="52"/>
        <item x="61"/>
        <item x="59"/>
        <item x="10"/>
        <item x="46"/>
        <item x="9"/>
        <item x="101"/>
        <item x="104"/>
        <item x="28"/>
        <item x="88"/>
        <item x="22"/>
        <item x="33"/>
        <item x="4"/>
        <item x="44"/>
        <item x="107"/>
        <item x="20"/>
        <item x="95"/>
        <item x="119"/>
        <item x="25"/>
        <item x="47"/>
        <item x="16"/>
        <item x="32"/>
        <item x="34"/>
        <item x="74"/>
        <item x="86"/>
        <item x="53"/>
        <item x="80"/>
        <item x="98"/>
        <item x="13"/>
        <item x="14"/>
        <item x="108"/>
        <item x="1"/>
        <item x="71"/>
        <item x="23"/>
        <item x="37"/>
        <item x="49"/>
        <item x="8"/>
        <item x="77"/>
        <item x="50"/>
        <item x="72"/>
        <item x="65"/>
        <item x="83"/>
        <item x="68"/>
        <item x="29"/>
        <item x="26"/>
        <item x="11"/>
        <item x="113"/>
        <item x="89"/>
        <item x="92"/>
        <item x="56"/>
        <item x="5"/>
        <item x="79"/>
        <item x="60"/>
        <item x="96"/>
        <item x="2"/>
        <item x="43"/>
        <item x="41"/>
        <item x="35"/>
        <item x="84"/>
        <item x="55"/>
        <item x="42"/>
        <item x="38"/>
        <item x="24"/>
        <item x="12"/>
        <item x="17"/>
        <item x="48"/>
        <item x="31"/>
        <item x="103"/>
        <item x="54"/>
        <item x="78"/>
        <item x="0"/>
        <item x="115"/>
        <item x="19"/>
        <item x="36"/>
        <item x="7"/>
        <item x="66"/>
        <item x="90"/>
        <item x="30"/>
        <item x="91"/>
        <item x="102"/>
        <item x="67"/>
        <item x="18"/>
        <item x="6"/>
        <item x="114"/>
      </items>
    </pivotField>
    <pivotField dataField="1" showAll="0" defaultSubtotal="0">
      <items count="120">
        <item x="116"/>
        <item x="75"/>
        <item x="104"/>
        <item x="99"/>
        <item x="100"/>
        <item x="118"/>
        <item x="111"/>
        <item x="117"/>
        <item x="105"/>
        <item x="81"/>
        <item x="101"/>
        <item x="87"/>
        <item x="73"/>
        <item x="69"/>
        <item x="97"/>
        <item x="85"/>
        <item x="106"/>
        <item x="70"/>
        <item x="58"/>
        <item x="51"/>
        <item x="63"/>
        <item x="109"/>
        <item x="57"/>
        <item x="110"/>
        <item x="15"/>
        <item x="76"/>
        <item x="44"/>
        <item x="39"/>
        <item x="82"/>
        <item x="3"/>
        <item x="94"/>
        <item x="112"/>
        <item x="9"/>
        <item x="93"/>
        <item x="45"/>
        <item x="53"/>
        <item x="27"/>
        <item x="40"/>
        <item x="10"/>
        <item x="33"/>
        <item x="21"/>
        <item x="32"/>
        <item x="46"/>
        <item x="20"/>
        <item x="98"/>
        <item x="22"/>
        <item x="107"/>
        <item x="95"/>
        <item x="61"/>
        <item x="14"/>
        <item x="62"/>
        <item x="34"/>
        <item x="89"/>
        <item x="64"/>
        <item x="108"/>
        <item x="4"/>
        <item x="86"/>
        <item x="25"/>
        <item x="8"/>
        <item x="88"/>
        <item x="68"/>
        <item x="13"/>
        <item x="119"/>
        <item x="59"/>
        <item x="74"/>
        <item x="52"/>
        <item x="1"/>
        <item x="5"/>
        <item x="65"/>
        <item x="28"/>
        <item x="16"/>
        <item x="26"/>
        <item x="37"/>
        <item x="72"/>
        <item x="80"/>
        <item x="92"/>
        <item x="29"/>
        <item x="79"/>
        <item x="23"/>
        <item x="49"/>
        <item x="83"/>
        <item x="71"/>
        <item x="50"/>
        <item x="56"/>
        <item x="113"/>
        <item x="47"/>
        <item x="96"/>
        <item x="60"/>
        <item x="11"/>
        <item x="43"/>
        <item x="42"/>
        <item x="77"/>
        <item x="84"/>
        <item x="38"/>
        <item x="2"/>
        <item x="12"/>
        <item x="55"/>
        <item x="24"/>
        <item x="103"/>
        <item x="35"/>
        <item x="41"/>
        <item x="115"/>
        <item x="48"/>
        <item x="31"/>
        <item x="0"/>
        <item x="36"/>
        <item x="54"/>
        <item x="17"/>
        <item x="78"/>
        <item x="19"/>
        <item x="7"/>
        <item x="90"/>
        <item x="91"/>
        <item x="66"/>
        <item x="30"/>
        <item x="102"/>
        <item x="67"/>
        <item x="114"/>
        <item x="6"/>
        <item x="18"/>
      </items>
    </pivotField>
    <pivotField numFmtId="165" showAll="0" defaultSubtotal="0">
      <items count="120">
        <item x="102"/>
        <item x="37"/>
        <item x="107"/>
        <item x="109"/>
        <item x="22"/>
        <item x="10"/>
        <item x="81"/>
        <item x="11"/>
        <item x="41"/>
        <item x="78"/>
        <item x="83"/>
        <item x="85"/>
        <item x="95"/>
        <item x="25"/>
        <item x="13"/>
        <item x="46"/>
        <item x="86"/>
        <item x="106"/>
        <item x="50"/>
        <item x="1"/>
        <item x="87"/>
        <item x="3"/>
        <item x="35"/>
        <item x="20"/>
        <item x="91"/>
        <item x="19"/>
        <item x="113"/>
        <item x="74"/>
        <item x="49"/>
        <item x="72"/>
        <item x="54"/>
        <item x="23"/>
        <item x="94"/>
        <item x="34"/>
        <item x="66"/>
        <item x="4"/>
        <item x="69"/>
        <item x="118"/>
        <item x="33"/>
        <item x="17"/>
        <item x="82"/>
        <item x="67"/>
        <item x="119"/>
        <item x="108"/>
        <item x="29"/>
        <item x="97"/>
        <item x="71"/>
        <item x="9"/>
        <item x="30"/>
        <item x="2"/>
        <item x="40"/>
        <item x="65"/>
        <item x="14"/>
        <item x="56"/>
        <item x="100"/>
        <item x="70"/>
        <item x="58"/>
        <item x="88"/>
        <item x="60"/>
        <item x="32"/>
        <item x="61"/>
        <item x="27"/>
        <item x="98"/>
        <item x="21"/>
        <item x="110"/>
        <item x="105"/>
        <item x="77"/>
        <item x="62"/>
        <item x="55"/>
        <item x="93"/>
        <item x="80"/>
        <item x="26"/>
        <item x="48"/>
        <item x="75"/>
        <item x="31"/>
        <item x="7"/>
        <item x="99"/>
        <item x="16"/>
        <item x="24"/>
        <item x="92"/>
        <item x="57"/>
        <item x="43"/>
        <item x="8"/>
        <item x="114"/>
        <item x="96"/>
        <item x="84"/>
        <item x="79"/>
        <item x="39"/>
        <item x="117"/>
        <item x="73"/>
        <item x="38"/>
        <item x="44"/>
        <item x="53"/>
        <item x="90"/>
        <item x="59"/>
        <item x="42"/>
        <item x="51"/>
        <item x="12"/>
        <item x="28"/>
        <item x="68"/>
        <item x="0"/>
        <item x="45"/>
        <item x="52"/>
        <item x="5"/>
        <item x="63"/>
        <item x="36"/>
        <item x="101"/>
        <item x="15"/>
        <item x="116"/>
        <item x="64"/>
        <item x="6"/>
        <item x="47"/>
        <item x="76"/>
        <item x="103"/>
        <item x="89"/>
        <item x="115"/>
        <item x="18"/>
        <item x="104"/>
        <item x="112"/>
        <item x="111"/>
      </items>
    </pivotField>
    <pivotField dataField="1" dragToRow="0" dragToCol="0" dragToPage="0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3">
    <i>
      <x/>
    </i>
    <i i="1">
      <x v="1"/>
    </i>
    <i i="2">
      <x v="2"/>
    </i>
  </colItems>
  <dataFields count="3">
    <dataField name="WHSL_kWhA " fld="2" baseField="0" baseItem="0" numFmtId="166"/>
    <dataField name="Predicted Value " fld="3" baseField="0" baseItem="0" numFmtId="166"/>
    <dataField name="Average of Absolute % Error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21939B-E16B-4255-B19C-387434F4482E}" name="PivotTable2" cacheId="1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13" firstHeaderRow="0" firstDataRow="1" firstDataCol="1"/>
  <pivotFields count="5">
    <pivotField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howAll="0" defaultSubtotal="0">
      <items count="120">
        <item x="111"/>
        <item x="75"/>
        <item x="112"/>
        <item x="99"/>
        <item x="100"/>
        <item x="117"/>
        <item x="118"/>
        <item x="73"/>
        <item x="63"/>
        <item x="105"/>
        <item x="76"/>
        <item x="51"/>
        <item x="15"/>
        <item x="45"/>
        <item x="39"/>
        <item x="87"/>
        <item x="70"/>
        <item x="57"/>
        <item x="58"/>
        <item x="69"/>
        <item x="81"/>
        <item x="110"/>
        <item x="116"/>
        <item x="85"/>
        <item x="93"/>
        <item x="82"/>
        <item x="106"/>
        <item x="109"/>
        <item x="64"/>
        <item x="3"/>
        <item x="27"/>
        <item x="97"/>
        <item x="40"/>
        <item x="21"/>
        <item x="94"/>
        <item x="62"/>
        <item x="52"/>
        <item x="61"/>
        <item x="59"/>
        <item x="10"/>
        <item x="46"/>
        <item x="9"/>
        <item x="101"/>
        <item x="104"/>
        <item x="28"/>
        <item x="88"/>
        <item x="22"/>
        <item x="33"/>
        <item x="4"/>
        <item x="44"/>
        <item x="107"/>
        <item x="20"/>
        <item x="95"/>
        <item x="119"/>
        <item x="25"/>
        <item x="47"/>
        <item x="16"/>
        <item x="32"/>
        <item x="34"/>
        <item x="74"/>
        <item x="86"/>
        <item x="53"/>
        <item x="80"/>
        <item x="98"/>
        <item x="13"/>
        <item x="14"/>
        <item x="108"/>
        <item x="1"/>
        <item x="71"/>
        <item x="23"/>
        <item x="37"/>
        <item x="49"/>
        <item x="8"/>
        <item x="77"/>
        <item x="50"/>
        <item x="72"/>
        <item x="65"/>
        <item x="83"/>
        <item x="68"/>
        <item x="29"/>
        <item x="26"/>
        <item x="11"/>
        <item x="113"/>
        <item x="89"/>
        <item x="92"/>
        <item x="56"/>
        <item x="5"/>
        <item x="79"/>
        <item x="60"/>
        <item x="96"/>
        <item x="2"/>
        <item x="43"/>
        <item x="41"/>
        <item x="35"/>
        <item x="84"/>
        <item x="55"/>
        <item x="42"/>
        <item x="38"/>
        <item x="24"/>
        <item x="12"/>
        <item x="17"/>
        <item x="48"/>
        <item x="31"/>
        <item x="103"/>
        <item x="54"/>
        <item x="78"/>
        <item x="0"/>
        <item x="115"/>
        <item x="19"/>
        <item x="36"/>
        <item x="7"/>
        <item x="66"/>
        <item x="90"/>
        <item x="30"/>
        <item x="91"/>
        <item x="102"/>
        <item x="67"/>
        <item x="18"/>
        <item x="6"/>
        <item x="114"/>
      </items>
    </pivotField>
    <pivotField dataField="1" showAll="0" defaultSubtotal="0">
      <items count="120">
        <item x="116"/>
        <item x="75"/>
        <item x="104"/>
        <item x="99"/>
        <item x="100"/>
        <item x="118"/>
        <item x="111"/>
        <item x="117"/>
        <item x="105"/>
        <item x="81"/>
        <item x="101"/>
        <item x="87"/>
        <item x="73"/>
        <item x="69"/>
        <item x="97"/>
        <item x="85"/>
        <item x="106"/>
        <item x="70"/>
        <item x="58"/>
        <item x="51"/>
        <item x="63"/>
        <item x="109"/>
        <item x="57"/>
        <item x="110"/>
        <item x="15"/>
        <item x="76"/>
        <item x="44"/>
        <item x="39"/>
        <item x="82"/>
        <item x="3"/>
        <item x="94"/>
        <item x="112"/>
        <item x="9"/>
        <item x="93"/>
        <item x="45"/>
        <item x="53"/>
        <item x="27"/>
        <item x="40"/>
        <item x="10"/>
        <item x="33"/>
        <item x="21"/>
        <item x="32"/>
        <item x="46"/>
        <item x="20"/>
        <item x="98"/>
        <item x="22"/>
        <item x="107"/>
        <item x="95"/>
        <item x="61"/>
        <item x="14"/>
        <item x="62"/>
        <item x="34"/>
        <item x="89"/>
        <item x="64"/>
        <item x="108"/>
        <item x="4"/>
        <item x="86"/>
        <item x="25"/>
        <item x="8"/>
        <item x="88"/>
        <item x="68"/>
        <item x="13"/>
        <item x="119"/>
        <item x="59"/>
        <item x="74"/>
        <item x="52"/>
        <item x="1"/>
        <item x="5"/>
        <item x="65"/>
        <item x="28"/>
        <item x="16"/>
        <item x="26"/>
        <item x="37"/>
        <item x="72"/>
        <item x="80"/>
        <item x="92"/>
        <item x="29"/>
        <item x="79"/>
        <item x="23"/>
        <item x="49"/>
        <item x="83"/>
        <item x="71"/>
        <item x="50"/>
        <item x="56"/>
        <item x="113"/>
        <item x="47"/>
        <item x="96"/>
        <item x="60"/>
        <item x="11"/>
        <item x="43"/>
        <item x="42"/>
        <item x="77"/>
        <item x="84"/>
        <item x="38"/>
        <item x="2"/>
        <item x="12"/>
        <item x="55"/>
        <item x="24"/>
        <item x="103"/>
        <item x="35"/>
        <item x="41"/>
        <item x="115"/>
        <item x="48"/>
        <item x="31"/>
        <item x="0"/>
        <item x="36"/>
        <item x="54"/>
        <item x="17"/>
        <item x="78"/>
        <item x="19"/>
        <item x="7"/>
        <item x="90"/>
        <item x="91"/>
        <item x="66"/>
        <item x="30"/>
        <item x="102"/>
        <item x="67"/>
        <item x="114"/>
        <item x="6"/>
        <item x="18"/>
      </items>
    </pivotField>
    <pivotField numFmtId="165" showAll="0" defaultSubtotal="0">
      <items count="120">
        <item x="102"/>
        <item x="37"/>
        <item x="107"/>
        <item x="109"/>
        <item x="22"/>
        <item x="10"/>
        <item x="81"/>
        <item x="11"/>
        <item x="41"/>
        <item x="78"/>
        <item x="83"/>
        <item x="85"/>
        <item x="95"/>
        <item x="25"/>
        <item x="13"/>
        <item x="46"/>
        <item x="86"/>
        <item x="106"/>
        <item x="50"/>
        <item x="1"/>
        <item x="87"/>
        <item x="3"/>
        <item x="35"/>
        <item x="20"/>
        <item x="91"/>
        <item x="19"/>
        <item x="113"/>
        <item x="74"/>
        <item x="49"/>
        <item x="72"/>
        <item x="54"/>
        <item x="23"/>
        <item x="94"/>
        <item x="34"/>
        <item x="66"/>
        <item x="4"/>
        <item x="69"/>
        <item x="118"/>
        <item x="33"/>
        <item x="17"/>
        <item x="82"/>
        <item x="67"/>
        <item x="119"/>
        <item x="108"/>
        <item x="29"/>
        <item x="97"/>
        <item x="71"/>
        <item x="9"/>
        <item x="30"/>
        <item x="2"/>
        <item x="40"/>
        <item x="65"/>
        <item x="14"/>
        <item x="56"/>
        <item x="100"/>
        <item x="70"/>
        <item x="58"/>
        <item x="88"/>
        <item x="60"/>
        <item x="32"/>
        <item x="61"/>
        <item x="27"/>
        <item x="98"/>
        <item x="21"/>
        <item x="110"/>
        <item x="105"/>
        <item x="77"/>
        <item x="62"/>
        <item x="55"/>
        <item x="93"/>
        <item x="80"/>
        <item x="26"/>
        <item x="48"/>
        <item x="75"/>
        <item x="31"/>
        <item x="7"/>
        <item x="99"/>
        <item x="16"/>
        <item x="24"/>
        <item x="92"/>
        <item x="57"/>
        <item x="43"/>
        <item x="8"/>
        <item x="114"/>
        <item x="96"/>
        <item x="84"/>
        <item x="79"/>
        <item x="39"/>
        <item x="117"/>
        <item x="73"/>
        <item x="38"/>
        <item x="44"/>
        <item x="53"/>
        <item x="90"/>
        <item x="59"/>
        <item x="42"/>
        <item x="51"/>
        <item x="12"/>
        <item x="28"/>
        <item x="68"/>
        <item x="0"/>
        <item x="45"/>
        <item x="52"/>
        <item x="5"/>
        <item x="63"/>
        <item x="36"/>
        <item x="101"/>
        <item x="15"/>
        <item x="116"/>
        <item x="64"/>
        <item x="6"/>
        <item x="47"/>
        <item x="76"/>
        <item x="103"/>
        <item x="89"/>
        <item x="115"/>
        <item x="18"/>
        <item x="104"/>
        <item x="112"/>
        <item x="111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dataFields count="2">
    <dataField name="Sum of WHSL_kWhA" fld="2" baseField="0" baseItem="0" numFmtId="166"/>
    <dataField name="Sum of Predicted Value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12E76C-7483-440E-9D7C-9A772D6D7E94}" name="PivotTable1" cacheId="2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4">
    <pivotField numFmtId="17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21">
        <item x="111"/>
        <item x="75"/>
        <item x="112"/>
        <item x="99"/>
        <item x="100"/>
        <item x="117"/>
        <item x="118"/>
        <item x="73"/>
        <item x="63"/>
        <item x="105"/>
        <item x="76"/>
        <item x="51"/>
        <item x="15"/>
        <item x="45"/>
        <item x="39"/>
        <item x="87"/>
        <item x="70"/>
        <item x="57"/>
        <item x="58"/>
        <item x="69"/>
        <item x="81"/>
        <item x="110"/>
        <item x="116"/>
        <item x="85"/>
        <item x="93"/>
        <item x="82"/>
        <item x="106"/>
        <item x="109"/>
        <item x="64"/>
        <item x="3"/>
        <item x="27"/>
        <item x="97"/>
        <item x="40"/>
        <item x="21"/>
        <item x="94"/>
        <item x="62"/>
        <item x="52"/>
        <item x="61"/>
        <item x="59"/>
        <item x="10"/>
        <item x="46"/>
        <item x="9"/>
        <item x="101"/>
        <item x="104"/>
        <item x="28"/>
        <item x="88"/>
        <item x="22"/>
        <item x="33"/>
        <item x="4"/>
        <item x="44"/>
        <item x="107"/>
        <item x="20"/>
        <item x="95"/>
        <item x="119"/>
        <item x="25"/>
        <item x="47"/>
        <item x="16"/>
        <item x="32"/>
        <item x="34"/>
        <item x="74"/>
        <item x="86"/>
        <item x="53"/>
        <item x="80"/>
        <item x="98"/>
        <item x="13"/>
        <item x="14"/>
        <item x="108"/>
        <item x="1"/>
        <item x="71"/>
        <item x="23"/>
        <item x="37"/>
        <item x="49"/>
        <item x="8"/>
        <item x="77"/>
        <item x="50"/>
        <item x="72"/>
        <item x="65"/>
        <item x="83"/>
        <item x="68"/>
        <item x="29"/>
        <item x="26"/>
        <item x="11"/>
        <item x="113"/>
        <item x="89"/>
        <item x="92"/>
        <item x="56"/>
        <item x="5"/>
        <item x="79"/>
        <item x="60"/>
        <item x="96"/>
        <item x="2"/>
        <item x="43"/>
        <item x="41"/>
        <item x="35"/>
        <item x="84"/>
        <item x="55"/>
        <item x="42"/>
        <item x="38"/>
        <item x="24"/>
        <item x="12"/>
        <item x="17"/>
        <item x="48"/>
        <item x="31"/>
        <item x="103"/>
        <item x="54"/>
        <item x="78"/>
        <item x="0"/>
        <item x="115"/>
        <item x="19"/>
        <item x="36"/>
        <item x="7"/>
        <item x="66"/>
        <item x="90"/>
        <item x="30"/>
        <item x="91"/>
        <item x="102"/>
        <item x="67"/>
        <item x="18"/>
        <item x="6"/>
        <item x="114"/>
        <item x="120"/>
      </items>
    </pivotField>
    <pivotField dataField="1" showAll="0" defaultSubtotal="0">
      <items count="144">
        <item x="135"/>
        <item x="141"/>
        <item x="116"/>
        <item x="75"/>
        <item x="104"/>
        <item x="129"/>
        <item x="99"/>
        <item x="123"/>
        <item x="100"/>
        <item x="142"/>
        <item x="118"/>
        <item x="111"/>
        <item x="117"/>
        <item x="130"/>
        <item x="105"/>
        <item x="81"/>
        <item x="101"/>
        <item x="87"/>
        <item x="73"/>
        <item x="136"/>
        <item x="133"/>
        <item x="140"/>
        <item x="69"/>
        <item x="97"/>
        <item x="85"/>
        <item x="106"/>
        <item x="124"/>
        <item x="70"/>
        <item x="58"/>
        <item x="51"/>
        <item x="63"/>
        <item x="109"/>
        <item x="121"/>
        <item x="128"/>
        <item x="57"/>
        <item x="110"/>
        <item x="15"/>
        <item x="76"/>
        <item x="44"/>
        <item x="39"/>
        <item x="82"/>
        <item x="3"/>
        <item x="94"/>
        <item x="112"/>
        <item x="9"/>
        <item x="93"/>
        <item x="45"/>
        <item x="53"/>
        <item x="27"/>
        <item x="40"/>
        <item x="10"/>
        <item x="134"/>
        <item x="33"/>
        <item x="143"/>
        <item x="21"/>
        <item x="32"/>
        <item x="46"/>
        <item x="137"/>
        <item x="20"/>
        <item x="98"/>
        <item x="22"/>
        <item x="122"/>
        <item x="107"/>
        <item x="95"/>
        <item x="61"/>
        <item x="14"/>
        <item x="62"/>
        <item x="34"/>
        <item x="89"/>
        <item x="64"/>
        <item x="108"/>
        <item x="131"/>
        <item x="4"/>
        <item x="125"/>
        <item x="86"/>
        <item x="25"/>
        <item x="8"/>
        <item x="88"/>
        <item x="68"/>
        <item x="13"/>
        <item x="132"/>
        <item x="119"/>
        <item x="59"/>
        <item x="74"/>
        <item x="52"/>
        <item x="1"/>
        <item x="5"/>
        <item x="120"/>
        <item x="65"/>
        <item x="28"/>
        <item x="16"/>
        <item x="26"/>
        <item x="37"/>
        <item x="72"/>
        <item x="80"/>
        <item x="92"/>
        <item x="29"/>
        <item x="79"/>
        <item x="23"/>
        <item x="49"/>
        <item x="83"/>
        <item x="71"/>
        <item x="50"/>
        <item x="56"/>
        <item x="113"/>
        <item x="47"/>
        <item x="96"/>
        <item x="60"/>
        <item x="11"/>
        <item x="43"/>
        <item x="42"/>
        <item x="77"/>
        <item x="84"/>
        <item x="38"/>
        <item x="2"/>
        <item x="12"/>
        <item x="55"/>
        <item x="24"/>
        <item x="103"/>
        <item x="35"/>
        <item x="139"/>
        <item x="127"/>
        <item x="41"/>
        <item x="115"/>
        <item x="48"/>
        <item x="31"/>
        <item x="0"/>
        <item x="36"/>
        <item x="54"/>
        <item x="17"/>
        <item x="78"/>
        <item x="19"/>
        <item x="7"/>
        <item x="138"/>
        <item x="90"/>
        <item x="126"/>
        <item x="91"/>
        <item x="66"/>
        <item x="30"/>
        <item x="102"/>
        <item x="67"/>
        <item x="114"/>
        <item x="6"/>
        <item x="18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Sum of WHSL_kWhA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C8C9-EF67-446F-8FA8-8040FF581B41}">
  <dimension ref="A1:N33"/>
  <sheetViews>
    <sheetView showGridLines="0" tabSelected="1" workbookViewId="0">
      <selection activeCell="E4" sqref="E4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" bestFit="1" customWidth="1"/>
    <col min="10" max="10" width="15.7109375" customWidth="1"/>
    <col min="11" max="11" width="19.140625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10</v>
      </c>
    </row>
    <row r="2" spans="1:14" ht="15.75" thickBot="1" x14ac:dyDescent="0.3"/>
    <row r="3" spans="1:14" x14ac:dyDescent="0.25">
      <c r="A3" s="6" t="s">
        <v>11</v>
      </c>
      <c r="B3" s="6"/>
    </row>
    <row r="4" spans="1:14" x14ac:dyDescent="0.25">
      <c r="A4" s="3" t="s">
        <v>12</v>
      </c>
      <c r="B4" s="3">
        <v>0.94889834396156381</v>
      </c>
      <c r="K4" s="1"/>
      <c r="L4" s="1"/>
      <c r="M4" s="1"/>
      <c r="N4" s="1"/>
    </row>
    <row r="5" spans="1:14" x14ac:dyDescent="0.25">
      <c r="A5" s="3" t="s">
        <v>13</v>
      </c>
      <c r="B5" s="3">
        <v>0.90040806717299826</v>
      </c>
      <c r="J5" s="15" t="s">
        <v>43</v>
      </c>
      <c r="K5" s="1"/>
      <c r="L5" s="1"/>
      <c r="M5" s="1"/>
      <c r="N5" s="1"/>
    </row>
    <row r="6" spans="1:14" x14ac:dyDescent="0.25">
      <c r="A6" s="3" t="s">
        <v>14</v>
      </c>
      <c r="B6" s="3">
        <v>0.89418357137131055</v>
      </c>
      <c r="J6" s="1"/>
      <c r="K6" s="1" t="s">
        <v>40</v>
      </c>
      <c r="L6" s="1" t="s">
        <v>44</v>
      </c>
      <c r="M6" s="1" t="s">
        <v>42</v>
      </c>
      <c r="N6" s="1" t="s">
        <v>44</v>
      </c>
    </row>
    <row r="7" spans="1:14" x14ac:dyDescent="0.25">
      <c r="A7" s="3" t="s">
        <v>15</v>
      </c>
      <c r="B7" s="3">
        <v>8182768.9843402673</v>
      </c>
      <c r="J7" s="1">
        <v>2011</v>
      </c>
      <c r="K7" s="17">
        <v>3408628157.0000005</v>
      </c>
      <c r="L7" s="17"/>
      <c r="M7" s="17">
        <v>3379938976.271687</v>
      </c>
      <c r="N7" s="1"/>
    </row>
    <row r="8" spans="1:14" ht="15.75" thickBot="1" x14ac:dyDescent="0.3">
      <c r="A8" s="4" t="s">
        <v>16</v>
      </c>
      <c r="B8" s="4">
        <v>120</v>
      </c>
      <c r="J8" s="1">
        <v>2012</v>
      </c>
      <c r="K8" s="17">
        <v>3351442979.2999992</v>
      </c>
      <c r="L8" s="18">
        <f>K8/K7-1</f>
        <v>-1.6776596057438864E-2</v>
      </c>
      <c r="M8" s="17">
        <v>3379541694.7700138</v>
      </c>
      <c r="N8" s="18">
        <f>M8/M7-1</f>
        <v>-1.1754102794825361E-4</v>
      </c>
    </row>
    <row r="9" spans="1:14" x14ac:dyDescent="0.25">
      <c r="J9" s="1">
        <v>2013</v>
      </c>
      <c r="K9" s="17">
        <v>3346449708.6999993</v>
      </c>
      <c r="L9" s="18">
        <f t="shared" ref="L9:L16" si="0">K9/K8-1</f>
        <v>-1.4898867833469387E-3</v>
      </c>
      <c r="M9" s="17">
        <v>3330030761.9996095</v>
      </c>
      <c r="N9" s="18">
        <f t="shared" ref="N9:N18" si="1">M9/M8-1</f>
        <v>-1.4650191428922099E-2</v>
      </c>
    </row>
    <row r="10" spans="1:14" ht="15.75" thickBot="1" x14ac:dyDescent="0.3">
      <c r="A10" t="s">
        <v>17</v>
      </c>
      <c r="J10" s="1">
        <v>2014</v>
      </c>
      <c r="K10" s="17">
        <v>3287119476.8999996</v>
      </c>
      <c r="L10" s="18">
        <f t="shared" si="0"/>
        <v>-1.7729306269194667E-2</v>
      </c>
      <c r="M10" s="17">
        <v>3273591342.3908143</v>
      </c>
      <c r="N10" s="18">
        <f t="shared" si="1"/>
        <v>-1.6948618088712397E-2</v>
      </c>
    </row>
    <row r="11" spans="1:14" x14ac:dyDescent="0.25">
      <c r="A11" s="5"/>
      <c r="B11" s="5" t="s">
        <v>21</v>
      </c>
      <c r="C11" s="5" t="s">
        <v>22</v>
      </c>
      <c r="D11" s="5" t="s">
        <v>23</v>
      </c>
      <c r="E11" s="5" t="s">
        <v>24</v>
      </c>
      <c r="F11" s="5" t="s">
        <v>25</v>
      </c>
      <c r="J11" s="1">
        <v>2015</v>
      </c>
      <c r="K11" s="17">
        <v>3254201945.1999998</v>
      </c>
      <c r="L11" s="18">
        <f t="shared" si="0"/>
        <v>-1.0014096515604476E-2</v>
      </c>
      <c r="M11" s="17">
        <v>3268066332.0233569</v>
      </c>
      <c r="N11" s="18">
        <f t="shared" si="1"/>
        <v>-1.6877520098224075E-3</v>
      </c>
    </row>
    <row r="12" spans="1:14" x14ac:dyDescent="0.25">
      <c r="A12" s="3" t="s">
        <v>18</v>
      </c>
      <c r="B12" s="3">
        <v>7</v>
      </c>
      <c r="C12" s="3">
        <v>6.7800644120669976E+16</v>
      </c>
      <c r="D12" s="3">
        <v>9685806302952854</v>
      </c>
      <c r="E12" s="3">
        <v>144.65558269456562</v>
      </c>
      <c r="F12" s="3">
        <v>4.6880449215970038E-53</v>
      </c>
      <c r="J12" s="1">
        <v>2016</v>
      </c>
      <c r="K12" s="17">
        <v>3282717042.6999998</v>
      </c>
      <c r="L12" s="18">
        <f t="shared" si="0"/>
        <v>8.7625470023642293E-3</v>
      </c>
      <c r="M12" s="17">
        <v>3313348911.5843902</v>
      </c>
      <c r="N12" s="18">
        <f t="shared" si="1"/>
        <v>1.3856077251956256E-2</v>
      </c>
    </row>
    <row r="13" spans="1:14" x14ac:dyDescent="0.25">
      <c r="A13" s="3" t="s">
        <v>19</v>
      </c>
      <c r="B13" s="3">
        <v>112</v>
      </c>
      <c r="C13" s="3">
        <v>7499263324121077</v>
      </c>
      <c r="D13" s="3">
        <v>66957708251081.047</v>
      </c>
      <c r="E13" s="3"/>
      <c r="F13" s="3"/>
      <c r="J13" s="1">
        <v>2017</v>
      </c>
      <c r="K13" s="17">
        <v>3178422069.2000003</v>
      </c>
      <c r="L13" s="18">
        <f t="shared" si="0"/>
        <v>-3.1770930038556688E-2</v>
      </c>
      <c r="M13" s="17">
        <v>3208407758.2058463</v>
      </c>
      <c r="N13" s="18">
        <f t="shared" si="1"/>
        <v>-3.1672231382466332E-2</v>
      </c>
    </row>
    <row r="14" spans="1:14" ht="15.75" thickBot="1" x14ac:dyDescent="0.3">
      <c r="A14" s="4" t="s">
        <v>20</v>
      </c>
      <c r="B14" s="4">
        <v>119</v>
      </c>
      <c r="C14" s="4">
        <v>7.5299907444791056E+16</v>
      </c>
      <c r="D14" s="4"/>
      <c r="E14" s="4"/>
      <c r="F14" s="4"/>
      <c r="J14" s="1">
        <v>2018</v>
      </c>
      <c r="K14" s="17">
        <v>3310791494.5999994</v>
      </c>
      <c r="L14" s="18">
        <f t="shared" si="0"/>
        <v>4.1646270544967612E-2</v>
      </c>
      <c r="M14" s="17">
        <v>3274174002.6200151</v>
      </c>
      <c r="N14" s="18">
        <f t="shared" si="1"/>
        <v>2.0498094185804394E-2</v>
      </c>
    </row>
    <row r="15" spans="1:14" ht="15.75" thickBot="1" x14ac:dyDescent="0.3">
      <c r="J15" s="1">
        <v>2019</v>
      </c>
      <c r="K15" s="17">
        <v>3211003829</v>
      </c>
      <c r="L15" s="18">
        <f t="shared" si="0"/>
        <v>-3.0140123823187315E-2</v>
      </c>
      <c r="M15" s="17">
        <v>3161582259.7968292</v>
      </c>
      <c r="N15" s="18">
        <f t="shared" si="1"/>
        <v>-3.4387831169965133E-2</v>
      </c>
    </row>
    <row r="16" spans="1:14" x14ac:dyDescent="0.25">
      <c r="A16" s="5"/>
      <c r="B16" s="5" t="s">
        <v>26</v>
      </c>
      <c r="C16" s="5" t="s">
        <v>15</v>
      </c>
      <c r="D16" s="5" t="s">
        <v>27</v>
      </c>
      <c r="E16" s="5" t="s">
        <v>28</v>
      </c>
      <c r="F16" s="5" t="s">
        <v>29</v>
      </c>
      <c r="G16" s="5" t="s">
        <v>30</v>
      </c>
      <c r="J16" s="1">
        <v>2020</v>
      </c>
      <c r="K16" s="17">
        <v>3163553020.4999995</v>
      </c>
      <c r="L16" s="18">
        <f t="shared" si="0"/>
        <v>-1.4777562104240194E-2</v>
      </c>
      <c r="M16" s="17">
        <v>3478304070.7441115</v>
      </c>
      <c r="N16" s="18">
        <f t="shared" si="1"/>
        <v>0.10017826041560451</v>
      </c>
    </row>
    <row r="17" spans="1:14" x14ac:dyDescent="0.25">
      <c r="A17" s="3" t="s">
        <v>8</v>
      </c>
      <c r="B17" s="3">
        <v>187253125.20415416</v>
      </c>
      <c r="C17" s="3">
        <v>39678812.718764648</v>
      </c>
      <c r="D17" s="3">
        <v>4.719221982052896</v>
      </c>
      <c r="E17" s="3">
        <v>6.8904832828924335E-6</v>
      </c>
      <c r="F17" s="3">
        <v>108634644.03543851</v>
      </c>
      <c r="G17" s="3">
        <v>265871606.37286982</v>
      </c>
      <c r="J17" s="21">
        <v>2021</v>
      </c>
      <c r="K17" s="20"/>
      <c r="L17" s="19"/>
      <c r="M17" s="20">
        <v>3170230060.8125854</v>
      </c>
      <c r="N17" s="19">
        <f t="shared" si="1"/>
        <v>-8.8570177783686477E-2</v>
      </c>
    </row>
    <row r="18" spans="1:14" x14ac:dyDescent="0.25">
      <c r="A18" s="3" t="s">
        <v>3</v>
      </c>
      <c r="B18" s="3">
        <v>60307.194652554943</v>
      </c>
      <c r="C18" s="3">
        <v>4144.0301763065891</v>
      </c>
      <c r="D18" s="3">
        <v>14.552788490141829</v>
      </c>
      <c r="E18" s="3">
        <v>1.4076168502849483E-27</v>
      </c>
      <c r="F18" s="3">
        <v>52096.330061224187</v>
      </c>
      <c r="G18" s="3">
        <v>68518.059243885698</v>
      </c>
      <c r="J18" s="21">
        <v>2022</v>
      </c>
      <c r="K18" s="20"/>
      <c r="L18" s="19"/>
      <c r="M18" s="20">
        <v>2857316017.8852057</v>
      </c>
      <c r="N18" s="19">
        <f t="shared" si="1"/>
        <v>-9.8703891176646796E-2</v>
      </c>
    </row>
    <row r="19" spans="1:14" x14ac:dyDescent="0.25">
      <c r="A19" s="3" t="s">
        <v>4</v>
      </c>
      <c r="B19" s="3">
        <v>739161.93104978499</v>
      </c>
      <c r="C19" s="3">
        <v>26707.724017228964</v>
      </c>
      <c r="D19" s="3">
        <v>27.675961102973687</v>
      </c>
      <c r="E19" s="3">
        <v>6.7157993706656294E-52</v>
      </c>
      <c r="F19" s="3">
        <v>686243.99944255257</v>
      </c>
      <c r="G19" s="3">
        <v>792079.86265701742</v>
      </c>
      <c r="K19" s="1"/>
      <c r="L19" s="1"/>
      <c r="M19" s="1"/>
      <c r="N19" s="1"/>
    </row>
    <row r="20" spans="1:14" x14ac:dyDescent="0.25">
      <c r="A20" s="3" t="s">
        <v>5</v>
      </c>
      <c r="B20" s="3">
        <v>3504057.7765637529</v>
      </c>
      <c r="C20" s="3">
        <v>1514113.3430807006</v>
      </c>
      <c r="D20" s="3">
        <v>2.3142638512346765</v>
      </c>
      <c r="E20" s="3">
        <v>2.2476860682914261E-2</v>
      </c>
      <c r="F20" s="3">
        <v>504036.27405551868</v>
      </c>
      <c r="G20" s="3">
        <v>6504079.2790719867</v>
      </c>
      <c r="K20" s="1"/>
      <c r="L20" s="1"/>
      <c r="M20" s="1"/>
      <c r="N20" s="1"/>
    </row>
    <row r="21" spans="1:14" x14ac:dyDescent="0.25">
      <c r="A21" s="3" t="s">
        <v>1</v>
      </c>
      <c r="B21" s="3">
        <v>4185611.1390178418</v>
      </c>
      <c r="C21" s="3">
        <v>1199620.8716255152</v>
      </c>
      <c r="D21" s="3">
        <v>3.489111633533216</v>
      </c>
      <c r="E21" s="3">
        <v>6.9387208591235926E-4</v>
      </c>
      <c r="F21" s="3">
        <v>1808716.1554417023</v>
      </c>
      <c r="G21" s="3">
        <v>6562506.1225939812</v>
      </c>
      <c r="K21" s="1"/>
      <c r="L21" s="1"/>
      <c r="M21" s="1"/>
      <c r="N21" s="1"/>
    </row>
    <row r="22" spans="1:14" x14ac:dyDescent="0.25">
      <c r="A22" s="3" t="s">
        <v>2</v>
      </c>
      <c r="B22" s="3">
        <v>1894823.7571676085</v>
      </c>
      <c r="C22" s="3">
        <v>934024.03185495874</v>
      </c>
      <c r="D22" s="3">
        <v>2.0286670284109443</v>
      </c>
      <c r="E22" s="3">
        <v>4.4864350529813288E-2</v>
      </c>
      <c r="F22" s="3">
        <v>44174.866033066995</v>
      </c>
      <c r="G22" s="3">
        <v>3745472.64830215</v>
      </c>
      <c r="K22" s="1"/>
      <c r="L22" s="1"/>
      <c r="M22" s="1"/>
      <c r="N22" s="1"/>
    </row>
    <row r="23" spans="1:14" x14ac:dyDescent="0.25">
      <c r="A23" s="3" t="s">
        <v>6</v>
      </c>
      <c r="B23" s="7">
        <v>-56712453.414064422</v>
      </c>
      <c r="C23" s="3">
        <v>32843333.41349794</v>
      </c>
      <c r="D23" s="3">
        <v>-1.726756925067684</v>
      </c>
      <c r="E23" s="3">
        <v>8.6968406467217027E-2</v>
      </c>
      <c r="F23" s="3">
        <v>-121787308.54615436</v>
      </c>
      <c r="G23" s="3">
        <v>8362401.7180255204</v>
      </c>
      <c r="K23" s="1"/>
      <c r="L23" s="1"/>
      <c r="M23" s="1"/>
      <c r="N23" s="1"/>
    </row>
    <row r="24" spans="1:14" ht="15.75" thickBot="1" x14ac:dyDescent="0.3">
      <c r="A24" s="4" t="s">
        <v>7</v>
      </c>
      <c r="B24" s="8">
        <v>-59419437.011785544</v>
      </c>
      <c r="C24" s="4">
        <v>54134544.052524023</v>
      </c>
      <c r="D24" s="4">
        <v>-1.0976251495557783</v>
      </c>
      <c r="E24" s="4">
        <v>0.27472240487275179</v>
      </c>
      <c r="F24" s="4">
        <v>-166680096.80863625</v>
      </c>
      <c r="G24" s="4">
        <v>47841222.785065152</v>
      </c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F19C-5758-4C72-B46B-BCFA7E1C9994}">
  <dimension ref="A1:I121"/>
  <sheetViews>
    <sheetView workbookViewId="0"/>
  </sheetViews>
  <sheetFormatPr defaultRowHeight="15" x14ac:dyDescent="0.25"/>
  <cols>
    <col min="1" max="1" width="9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9" x14ac:dyDescent="0.25">
      <c r="A1" t="s">
        <v>9</v>
      </c>
      <c r="B1" t="s">
        <v>8</v>
      </c>
      <c r="C1" t="s">
        <v>3</v>
      </c>
      <c r="D1" t="s">
        <v>4</v>
      </c>
      <c r="E1" t="s">
        <v>5</v>
      </c>
      <c r="F1" t="s">
        <v>1</v>
      </c>
      <c r="G1" t="s">
        <v>2</v>
      </c>
      <c r="H1" t="s">
        <v>6</v>
      </c>
      <c r="I1" t="s">
        <v>7</v>
      </c>
    </row>
    <row r="2" spans="1:9" x14ac:dyDescent="0.25">
      <c r="A2">
        <v>40544</v>
      </c>
      <c r="B2">
        <v>304929970.69999999</v>
      </c>
      <c r="C2">
        <v>798.8</v>
      </c>
      <c r="D2">
        <v>0</v>
      </c>
      <c r="E2">
        <v>1</v>
      </c>
      <c r="F2">
        <v>31</v>
      </c>
      <c r="G2">
        <v>20</v>
      </c>
      <c r="H2">
        <v>0.96565255400000005</v>
      </c>
      <c r="I2">
        <v>0.98832852299999996</v>
      </c>
    </row>
    <row r="3" spans="1:9" x14ac:dyDescent="0.25">
      <c r="A3">
        <v>40575</v>
      </c>
      <c r="B3">
        <v>273057173.30000001</v>
      </c>
      <c r="C3">
        <v>677.8</v>
      </c>
      <c r="D3">
        <v>0</v>
      </c>
      <c r="E3">
        <v>1</v>
      </c>
      <c r="F3">
        <v>28</v>
      </c>
      <c r="G3">
        <v>19</v>
      </c>
      <c r="H3">
        <v>0.96757403900000005</v>
      </c>
      <c r="I3">
        <v>0.98877499300000005</v>
      </c>
    </row>
    <row r="4" spans="1:9" x14ac:dyDescent="0.25">
      <c r="A4">
        <v>40603</v>
      </c>
      <c r="B4">
        <v>287376109.69999999</v>
      </c>
      <c r="C4">
        <v>599.6</v>
      </c>
      <c r="D4">
        <v>0</v>
      </c>
      <c r="E4">
        <v>0</v>
      </c>
      <c r="F4">
        <v>31</v>
      </c>
      <c r="G4">
        <v>23</v>
      </c>
      <c r="H4">
        <v>0.96949934699999996</v>
      </c>
      <c r="I4">
        <v>0.98922166499999997</v>
      </c>
    </row>
    <row r="5" spans="1:9" x14ac:dyDescent="0.25">
      <c r="A5">
        <v>40634</v>
      </c>
      <c r="B5">
        <v>254949995.59999999</v>
      </c>
      <c r="C5">
        <v>330.4</v>
      </c>
      <c r="D5">
        <v>0</v>
      </c>
      <c r="E5">
        <v>0</v>
      </c>
      <c r="F5">
        <v>30</v>
      </c>
      <c r="G5">
        <v>20</v>
      </c>
      <c r="H5">
        <v>0.97142848599999998</v>
      </c>
      <c r="I5">
        <v>0.98966853799999999</v>
      </c>
    </row>
    <row r="6" spans="1:9" x14ac:dyDescent="0.25">
      <c r="A6">
        <v>40664</v>
      </c>
      <c r="B6">
        <v>263999436.80000001</v>
      </c>
      <c r="C6">
        <v>126.4</v>
      </c>
      <c r="D6">
        <v>17.399999999999999</v>
      </c>
      <c r="E6">
        <v>1</v>
      </c>
      <c r="F6">
        <v>31</v>
      </c>
      <c r="G6">
        <v>21</v>
      </c>
      <c r="H6">
        <v>0.97336146400000001</v>
      </c>
      <c r="I6">
        <v>0.99011561299999995</v>
      </c>
    </row>
    <row r="7" spans="1:9" x14ac:dyDescent="0.25">
      <c r="A7">
        <v>40695</v>
      </c>
      <c r="B7">
        <v>283035539.5</v>
      </c>
      <c r="C7">
        <v>27</v>
      </c>
      <c r="D7">
        <v>39.6</v>
      </c>
      <c r="E7">
        <v>0</v>
      </c>
      <c r="F7">
        <v>30</v>
      </c>
      <c r="G7">
        <v>22</v>
      </c>
      <c r="H7">
        <v>0.97529828799999996</v>
      </c>
      <c r="I7">
        <v>0.99056288999999997</v>
      </c>
    </row>
    <row r="8" spans="1:9" x14ac:dyDescent="0.25">
      <c r="A8">
        <v>40725</v>
      </c>
      <c r="B8">
        <v>346752252.30000001</v>
      </c>
      <c r="C8">
        <v>0</v>
      </c>
      <c r="D8">
        <v>160.9</v>
      </c>
      <c r="E8">
        <v>1</v>
      </c>
      <c r="F8">
        <v>31</v>
      </c>
      <c r="G8">
        <v>20</v>
      </c>
      <c r="H8">
        <v>0.97723896600000004</v>
      </c>
      <c r="I8">
        <v>0.99101036899999995</v>
      </c>
    </row>
    <row r="9" spans="1:9" x14ac:dyDescent="0.25">
      <c r="A9">
        <v>40756</v>
      </c>
      <c r="B9">
        <v>316545486.19999999</v>
      </c>
      <c r="C9">
        <v>1.5</v>
      </c>
      <c r="D9">
        <v>82.9</v>
      </c>
      <c r="E9">
        <v>1</v>
      </c>
      <c r="F9">
        <v>31</v>
      </c>
      <c r="G9">
        <v>22</v>
      </c>
      <c r="H9">
        <v>0.97918350600000004</v>
      </c>
      <c r="I9">
        <v>0.99145805099999995</v>
      </c>
    </row>
    <row r="10" spans="1:9" x14ac:dyDescent="0.25">
      <c r="A10">
        <v>40787</v>
      </c>
      <c r="B10">
        <v>274826846</v>
      </c>
      <c r="C10">
        <v>71.900000000000006</v>
      </c>
      <c r="D10">
        <v>29</v>
      </c>
      <c r="E10">
        <v>1</v>
      </c>
      <c r="F10">
        <v>30</v>
      </c>
      <c r="G10">
        <v>21</v>
      </c>
      <c r="H10">
        <v>0.98113191499999997</v>
      </c>
      <c r="I10">
        <v>0.99190593400000004</v>
      </c>
    </row>
    <row r="11" spans="1:9" x14ac:dyDescent="0.25">
      <c r="A11">
        <v>40817</v>
      </c>
      <c r="B11">
        <v>261557546.80000001</v>
      </c>
      <c r="C11">
        <v>234.6</v>
      </c>
      <c r="D11">
        <v>0</v>
      </c>
      <c r="E11">
        <v>1</v>
      </c>
      <c r="F11">
        <v>31</v>
      </c>
      <c r="G11">
        <v>20</v>
      </c>
      <c r="H11">
        <v>0.98308420100000005</v>
      </c>
      <c r="I11">
        <v>0.99235401999999995</v>
      </c>
    </row>
    <row r="12" spans="1:9" x14ac:dyDescent="0.25">
      <c r="A12">
        <v>40848</v>
      </c>
      <c r="B12">
        <v>260988849.80000001</v>
      </c>
      <c r="C12">
        <v>347.9</v>
      </c>
      <c r="D12">
        <v>0</v>
      </c>
      <c r="E12">
        <v>0</v>
      </c>
      <c r="F12">
        <v>30</v>
      </c>
      <c r="G12">
        <v>22</v>
      </c>
      <c r="H12">
        <v>0.98504037200000005</v>
      </c>
      <c r="I12">
        <v>0.99280230800000002</v>
      </c>
    </row>
    <row r="13" spans="1:9" x14ac:dyDescent="0.25">
      <c r="A13">
        <v>40878</v>
      </c>
      <c r="B13">
        <v>280608950.30000001</v>
      </c>
      <c r="C13">
        <v>548.4</v>
      </c>
      <c r="D13">
        <v>0</v>
      </c>
      <c r="E13">
        <v>2</v>
      </c>
      <c r="F13">
        <v>31</v>
      </c>
      <c r="G13">
        <v>20</v>
      </c>
      <c r="H13">
        <v>0.98700043500000001</v>
      </c>
      <c r="I13">
        <v>0.99325079900000002</v>
      </c>
    </row>
    <row r="14" spans="1:9" x14ac:dyDescent="0.25">
      <c r="A14">
        <v>40909</v>
      </c>
      <c r="B14">
        <v>294926113.60000002</v>
      </c>
      <c r="C14">
        <v>644.79999999999995</v>
      </c>
      <c r="D14">
        <v>0</v>
      </c>
      <c r="E14">
        <v>1</v>
      </c>
      <c r="F14">
        <v>31</v>
      </c>
      <c r="G14">
        <v>21</v>
      </c>
      <c r="H14">
        <v>0.98807724699999999</v>
      </c>
      <c r="I14">
        <v>0.99381148799999997</v>
      </c>
    </row>
    <row r="15" spans="1:9" x14ac:dyDescent="0.25">
      <c r="A15">
        <v>40940</v>
      </c>
      <c r="B15">
        <v>269353085.89999998</v>
      </c>
      <c r="C15">
        <v>553</v>
      </c>
      <c r="D15">
        <v>0</v>
      </c>
      <c r="E15">
        <v>1</v>
      </c>
      <c r="F15">
        <v>29</v>
      </c>
      <c r="G15">
        <v>20</v>
      </c>
      <c r="H15">
        <v>0.98915523400000005</v>
      </c>
      <c r="I15">
        <v>0.99437249400000005</v>
      </c>
    </row>
    <row r="16" spans="1:9" x14ac:dyDescent="0.25">
      <c r="A16">
        <v>40969</v>
      </c>
      <c r="B16">
        <v>269563589.39999998</v>
      </c>
      <c r="C16">
        <v>331.1</v>
      </c>
      <c r="D16">
        <v>2.2000000000000002</v>
      </c>
      <c r="E16">
        <v>0</v>
      </c>
      <c r="F16">
        <v>31</v>
      </c>
      <c r="G16">
        <v>22</v>
      </c>
      <c r="H16">
        <v>0.99023439700000004</v>
      </c>
      <c r="I16">
        <v>0.99493381700000005</v>
      </c>
    </row>
    <row r="17" spans="1:9" x14ac:dyDescent="0.25">
      <c r="A17">
        <v>41000</v>
      </c>
      <c r="B17">
        <v>244688041.19999999</v>
      </c>
      <c r="C17">
        <v>334.6</v>
      </c>
      <c r="D17">
        <v>0</v>
      </c>
      <c r="E17">
        <v>0</v>
      </c>
      <c r="F17">
        <v>30</v>
      </c>
      <c r="G17">
        <v>20</v>
      </c>
      <c r="H17">
        <v>0.99131473699999995</v>
      </c>
      <c r="I17">
        <v>0.995495456</v>
      </c>
    </row>
    <row r="18" spans="1:9" x14ac:dyDescent="0.25">
      <c r="A18">
        <v>41030</v>
      </c>
      <c r="B18">
        <v>266759217.19999999</v>
      </c>
      <c r="C18">
        <v>87.2</v>
      </c>
      <c r="D18">
        <v>28.5</v>
      </c>
      <c r="E18">
        <v>1</v>
      </c>
      <c r="F18">
        <v>31</v>
      </c>
      <c r="G18">
        <v>22</v>
      </c>
      <c r="H18">
        <v>0.99239625600000003</v>
      </c>
      <c r="I18">
        <v>0.99605741299999995</v>
      </c>
    </row>
    <row r="19" spans="1:9" x14ac:dyDescent="0.25">
      <c r="A19">
        <v>41061</v>
      </c>
      <c r="B19">
        <v>295415122.89999998</v>
      </c>
      <c r="C19">
        <v>28.2</v>
      </c>
      <c r="D19">
        <v>81.7</v>
      </c>
      <c r="E19">
        <v>0</v>
      </c>
      <c r="F19">
        <v>30</v>
      </c>
      <c r="G19">
        <v>21</v>
      </c>
      <c r="H19">
        <v>0.99347895500000005</v>
      </c>
      <c r="I19">
        <v>0.99661968599999995</v>
      </c>
    </row>
    <row r="20" spans="1:9" x14ac:dyDescent="0.25">
      <c r="A20">
        <v>41091</v>
      </c>
      <c r="B20">
        <v>343085424.19999999</v>
      </c>
      <c r="C20">
        <v>0</v>
      </c>
      <c r="D20">
        <v>161</v>
      </c>
      <c r="E20">
        <v>1</v>
      </c>
      <c r="F20">
        <v>31</v>
      </c>
      <c r="G20">
        <v>21</v>
      </c>
      <c r="H20">
        <v>0.99456283599999995</v>
      </c>
      <c r="I20">
        <v>0.99718227699999995</v>
      </c>
    </row>
    <row r="21" spans="1:9" x14ac:dyDescent="0.25">
      <c r="A21">
        <v>41122</v>
      </c>
      <c r="B21">
        <v>308311295.80000001</v>
      </c>
      <c r="C21">
        <v>7.8</v>
      </c>
      <c r="D21">
        <v>79.599999999999994</v>
      </c>
      <c r="E21">
        <v>1</v>
      </c>
      <c r="F21">
        <v>31</v>
      </c>
      <c r="G21">
        <v>22</v>
      </c>
      <c r="H21">
        <v>0.99564789799999998</v>
      </c>
      <c r="I21">
        <v>0.99774518599999995</v>
      </c>
    </row>
    <row r="22" spans="1:9" x14ac:dyDescent="0.25">
      <c r="A22">
        <v>41153</v>
      </c>
      <c r="B22">
        <v>265260691.19999999</v>
      </c>
      <c r="C22">
        <v>103.4</v>
      </c>
      <c r="D22">
        <v>27.7</v>
      </c>
      <c r="E22">
        <v>1</v>
      </c>
      <c r="F22">
        <v>30</v>
      </c>
      <c r="G22">
        <v>19</v>
      </c>
      <c r="H22">
        <v>0.99673414500000002</v>
      </c>
      <c r="I22">
        <v>0.99830841199999998</v>
      </c>
    </row>
    <row r="23" spans="1:9" x14ac:dyDescent="0.25">
      <c r="A23">
        <v>41183</v>
      </c>
      <c r="B23">
        <v>256934578.59999999</v>
      </c>
      <c r="C23">
        <v>250.5</v>
      </c>
      <c r="D23">
        <v>0.7</v>
      </c>
      <c r="E23">
        <v>1</v>
      </c>
      <c r="F23">
        <v>31</v>
      </c>
      <c r="G23">
        <v>22</v>
      </c>
      <c r="H23">
        <v>0.99782157599999999</v>
      </c>
      <c r="I23">
        <v>0.99887195699999998</v>
      </c>
    </row>
    <row r="24" spans="1:9" x14ac:dyDescent="0.25">
      <c r="A24">
        <v>41214</v>
      </c>
      <c r="B24">
        <v>263491479.09999999</v>
      </c>
      <c r="C24">
        <v>420.4</v>
      </c>
      <c r="D24">
        <v>0</v>
      </c>
      <c r="E24">
        <v>0</v>
      </c>
      <c r="F24">
        <v>30</v>
      </c>
      <c r="G24">
        <v>22</v>
      </c>
      <c r="H24">
        <v>0.99891019400000003</v>
      </c>
      <c r="I24">
        <v>0.999435819</v>
      </c>
    </row>
    <row r="25" spans="1:9" x14ac:dyDescent="0.25">
      <c r="A25">
        <v>41244</v>
      </c>
      <c r="B25">
        <v>273654340.19999999</v>
      </c>
      <c r="C25">
        <v>535.9</v>
      </c>
      <c r="D25">
        <v>0</v>
      </c>
      <c r="E25">
        <v>2</v>
      </c>
      <c r="F25">
        <v>31</v>
      </c>
      <c r="G25">
        <v>19</v>
      </c>
      <c r="H25">
        <v>1</v>
      </c>
      <c r="I25">
        <v>1</v>
      </c>
    </row>
    <row r="26" spans="1:9" x14ac:dyDescent="0.25">
      <c r="A26">
        <v>41275</v>
      </c>
      <c r="B26">
        <v>292681180.30000001</v>
      </c>
      <c r="C26">
        <v>657.4</v>
      </c>
      <c r="D26">
        <v>0</v>
      </c>
      <c r="E26">
        <v>1</v>
      </c>
      <c r="F26">
        <v>31</v>
      </c>
      <c r="G26">
        <v>22</v>
      </c>
      <c r="H26">
        <v>1.001153435</v>
      </c>
      <c r="I26">
        <v>1.000361987</v>
      </c>
    </row>
    <row r="27" spans="1:9" x14ac:dyDescent="0.25">
      <c r="A27">
        <v>41306</v>
      </c>
      <c r="B27">
        <v>266451479.90000001</v>
      </c>
      <c r="C27">
        <v>657</v>
      </c>
      <c r="D27">
        <v>0</v>
      </c>
      <c r="E27">
        <v>1</v>
      </c>
      <c r="F27">
        <v>28</v>
      </c>
      <c r="G27">
        <v>19</v>
      </c>
      <c r="H27">
        <v>1.0023082000000001</v>
      </c>
      <c r="I27">
        <v>1.000724105</v>
      </c>
    </row>
    <row r="28" spans="1:9" x14ac:dyDescent="0.25">
      <c r="A28">
        <v>41334</v>
      </c>
      <c r="B28">
        <v>279700708.80000001</v>
      </c>
      <c r="C28">
        <v>581.9</v>
      </c>
      <c r="D28">
        <v>0</v>
      </c>
      <c r="E28">
        <v>0</v>
      </c>
      <c r="F28">
        <v>31</v>
      </c>
      <c r="G28">
        <v>20</v>
      </c>
      <c r="H28">
        <v>1.0034642979999999</v>
      </c>
      <c r="I28">
        <v>1.0010863539999999</v>
      </c>
    </row>
    <row r="29" spans="1:9" x14ac:dyDescent="0.25">
      <c r="A29">
        <v>41365</v>
      </c>
      <c r="B29">
        <v>255183264.09999999</v>
      </c>
      <c r="C29">
        <v>362.2</v>
      </c>
      <c r="D29">
        <v>0</v>
      </c>
      <c r="E29">
        <v>0</v>
      </c>
      <c r="F29">
        <v>30</v>
      </c>
      <c r="G29">
        <v>22</v>
      </c>
      <c r="H29">
        <v>1.004621728</v>
      </c>
      <c r="I29">
        <v>1.001448734</v>
      </c>
    </row>
    <row r="30" spans="1:9" x14ac:dyDescent="0.25">
      <c r="A30">
        <v>41395</v>
      </c>
      <c r="B30">
        <v>262930409.59999999</v>
      </c>
      <c r="C30">
        <v>122.2</v>
      </c>
      <c r="D30">
        <v>27</v>
      </c>
      <c r="E30">
        <v>1</v>
      </c>
      <c r="F30">
        <v>31</v>
      </c>
      <c r="G30">
        <v>22</v>
      </c>
      <c r="H30">
        <v>1.0057804939999999</v>
      </c>
      <c r="I30">
        <v>1.0018112459999999</v>
      </c>
    </row>
    <row r="31" spans="1:9" x14ac:dyDescent="0.25">
      <c r="A31">
        <v>41426</v>
      </c>
      <c r="B31">
        <v>279355188.30000001</v>
      </c>
      <c r="C31">
        <v>41.1</v>
      </c>
      <c r="D31">
        <v>52.7</v>
      </c>
      <c r="E31">
        <v>0</v>
      </c>
      <c r="F31">
        <v>30</v>
      </c>
      <c r="G31">
        <v>20</v>
      </c>
      <c r="H31">
        <v>1.006940596</v>
      </c>
      <c r="I31">
        <v>1.002173888</v>
      </c>
    </row>
    <row r="32" spans="1:9" x14ac:dyDescent="0.25">
      <c r="A32">
        <v>41456</v>
      </c>
      <c r="B32">
        <v>324711700.30000001</v>
      </c>
      <c r="C32">
        <v>7.1</v>
      </c>
      <c r="D32">
        <v>112.9</v>
      </c>
      <c r="E32">
        <v>1</v>
      </c>
      <c r="F32">
        <v>31</v>
      </c>
      <c r="G32">
        <v>22</v>
      </c>
      <c r="H32">
        <v>1.008102037</v>
      </c>
      <c r="I32">
        <v>1.002536662</v>
      </c>
    </row>
    <row r="33" spans="1:9" x14ac:dyDescent="0.25">
      <c r="A33">
        <v>41487</v>
      </c>
      <c r="B33">
        <v>298091131.89999998</v>
      </c>
      <c r="C33">
        <v>18.399999999999999</v>
      </c>
      <c r="D33">
        <v>63.4</v>
      </c>
      <c r="E33">
        <v>1</v>
      </c>
      <c r="F33">
        <v>31</v>
      </c>
      <c r="G33">
        <v>21</v>
      </c>
      <c r="H33">
        <v>1.009264817</v>
      </c>
      <c r="I33">
        <v>1.002899567</v>
      </c>
    </row>
    <row r="34" spans="1:9" x14ac:dyDescent="0.25">
      <c r="A34">
        <v>41518</v>
      </c>
      <c r="B34">
        <v>267069860.19999999</v>
      </c>
      <c r="C34">
        <v>94.9</v>
      </c>
      <c r="D34">
        <v>26</v>
      </c>
      <c r="E34">
        <v>1</v>
      </c>
      <c r="F34">
        <v>30</v>
      </c>
      <c r="G34">
        <v>20</v>
      </c>
      <c r="H34">
        <v>1.010428938</v>
      </c>
      <c r="I34">
        <v>1.0032626039999999</v>
      </c>
    </row>
    <row r="35" spans="1:9" x14ac:dyDescent="0.25">
      <c r="A35">
        <v>41548</v>
      </c>
      <c r="B35">
        <v>263983812.19999999</v>
      </c>
      <c r="C35">
        <v>226.6</v>
      </c>
      <c r="D35">
        <v>2.6</v>
      </c>
      <c r="E35">
        <v>1</v>
      </c>
      <c r="F35">
        <v>31</v>
      </c>
      <c r="G35">
        <v>22</v>
      </c>
      <c r="H35">
        <v>1.0115944020000001</v>
      </c>
      <c r="I35">
        <v>1.0036257719999999</v>
      </c>
    </row>
    <row r="36" spans="1:9" x14ac:dyDescent="0.25">
      <c r="A36">
        <v>41579</v>
      </c>
      <c r="B36">
        <v>267903651.19999999</v>
      </c>
      <c r="C36">
        <v>492.1</v>
      </c>
      <c r="D36">
        <v>0</v>
      </c>
      <c r="E36">
        <v>0</v>
      </c>
      <c r="F36">
        <v>30</v>
      </c>
      <c r="G36">
        <v>21</v>
      </c>
      <c r="H36">
        <v>1.0127612100000001</v>
      </c>
      <c r="I36">
        <v>1.0039890709999999</v>
      </c>
    </row>
    <row r="37" spans="1:9" x14ac:dyDescent="0.25">
      <c r="A37">
        <v>41609</v>
      </c>
      <c r="B37">
        <v>288387321.89999998</v>
      </c>
      <c r="C37">
        <v>687.7</v>
      </c>
      <c r="D37">
        <v>0</v>
      </c>
      <c r="E37">
        <v>2</v>
      </c>
      <c r="F37">
        <v>31</v>
      </c>
      <c r="G37">
        <v>20</v>
      </c>
      <c r="H37">
        <v>1.0139293650000001</v>
      </c>
      <c r="I37">
        <v>1.0043525019999999</v>
      </c>
    </row>
    <row r="38" spans="1:9" x14ac:dyDescent="0.25">
      <c r="A38">
        <v>41640</v>
      </c>
      <c r="B38">
        <v>309350393.69999999</v>
      </c>
      <c r="C38">
        <v>843.9</v>
      </c>
      <c r="D38">
        <v>0</v>
      </c>
      <c r="E38">
        <v>1</v>
      </c>
      <c r="F38">
        <v>31</v>
      </c>
      <c r="G38">
        <v>22</v>
      </c>
      <c r="H38">
        <v>1.016024729</v>
      </c>
      <c r="I38">
        <v>1.004871378</v>
      </c>
    </row>
    <row r="39" spans="1:9" x14ac:dyDescent="0.25">
      <c r="A39">
        <v>41671</v>
      </c>
      <c r="B39">
        <v>273998853.10000002</v>
      </c>
      <c r="C39">
        <v>790</v>
      </c>
      <c r="D39">
        <v>0</v>
      </c>
      <c r="E39">
        <v>1</v>
      </c>
      <c r="F39">
        <v>28</v>
      </c>
      <c r="G39">
        <v>19</v>
      </c>
      <c r="H39">
        <v>1.0181244229999999</v>
      </c>
      <c r="I39">
        <v>1.0053905219999999</v>
      </c>
    </row>
    <row r="40" spans="1:9" x14ac:dyDescent="0.25">
      <c r="A40">
        <v>41699</v>
      </c>
      <c r="B40">
        <v>291809923.89999998</v>
      </c>
      <c r="C40">
        <v>716.8</v>
      </c>
      <c r="D40">
        <v>0</v>
      </c>
      <c r="E40">
        <v>0</v>
      </c>
      <c r="F40">
        <v>31</v>
      </c>
      <c r="G40">
        <v>21</v>
      </c>
      <c r="H40">
        <v>1.020228457</v>
      </c>
      <c r="I40">
        <v>1.005909934</v>
      </c>
    </row>
    <row r="41" spans="1:9" x14ac:dyDescent="0.25">
      <c r="A41">
        <v>41730</v>
      </c>
      <c r="B41">
        <v>248496453.19999999</v>
      </c>
      <c r="C41">
        <v>353.8</v>
      </c>
      <c r="D41">
        <v>0</v>
      </c>
      <c r="E41">
        <v>0</v>
      </c>
      <c r="F41">
        <v>30</v>
      </c>
      <c r="G41">
        <v>21</v>
      </c>
      <c r="H41">
        <v>1.0223368390000001</v>
      </c>
      <c r="I41">
        <v>1.006429614</v>
      </c>
    </row>
    <row r="42" spans="1:9" x14ac:dyDescent="0.25">
      <c r="A42">
        <v>41760</v>
      </c>
      <c r="B42">
        <v>255994950.30000001</v>
      </c>
      <c r="C42">
        <v>142.5</v>
      </c>
      <c r="D42">
        <v>12.2</v>
      </c>
      <c r="E42">
        <v>1</v>
      </c>
      <c r="F42">
        <v>31</v>
      </c>
      <c r="G42">
        <v>21</v>
      </c>
      <c r="H42">
        <v>1.024449578</v>
      </c>
      <c r="I42">
        <v>1.006949563</v>
      </c>
    </row>
    <row r="43" spans="1:9" x14ac:dyDescent="0.25">
      <c r="A43">
        <v>41791</v>
      </c>
      <c r="B43">
        <v>288137410.19999999</v>
      </c>
      <c r="C43">
        <v>19.7</v>
      </c>
      <c r="D43">
        <v>71.900000000000006</v>
      </c>
      <c r="E43">
        <v>0</v>
      </c>
      <c r="F43">
        <v>30</v>
      </c>
      <c r="G43">
        <v>21</v>
      </c>
      <c r="H43">
        <v>1.026566683</v>
      </c>
      <c r="I43">
        <v>1.0074697800000001</v>
      </c>
    </row>
    <row r="44" spans="1:9" x14ac:dyDescent="0.25">
      <c r="A44">
        <v>41821</v>
      </c>
      <c r="B44">
        <v>290920171.80000001</v>
      </c>
      <c r="C44">
        <v>21.5</v>
      </c>
      <c r="D44">
        <v>47.6</v>
      </c>
      <c r="E44">
        <v>1</v>
      </c>
      <c r="F44">
        <v>31</v>
      </c>
      <c r="G44">
        <v>22</v>
      </c>
      <c r="H44">
        <v>1.028688163</v>
      </c>
      <c r="I44">
        <v>1.0079902670000001</v>
      </c>
    </row>
    <row r="45" spans="1:9" x14ac:dyDescent="0.25">
      <c r="A45">
        <v>41852</v>
      </c>
      <c r="B45">
        <v>287862727.10000002</v>
      </c>
      <c r="C45">
        <v>14.5</v>
      </c>
      <c r="D45">
        <v>53.4</v>
      </c>
      <c r="E45">
        <v>1</v>
      </c>
      <c r="F45">
        <v>31</v>
      </c>
      <c r="G45">
        <v>20</v>
      </c>
      <c r="H45">
        <v>1.0308140269999999</v>
      </c>
      <c r="I45">
        <v>1.008511022</v>
      </c>
    </row>
    <row r="46" spans="1:9" x14ac:dyDescent="0.25">
      <c r="A46">
        <v>41883</v>
      </c>
      <c r="B46">
        <v>264501722.19999999</v>
      </c>
      <c r="C46">
        <v>86.2</v>
      </c>
      <c r="D46">
        <v>17.600000000000001</v>
      </c>
      <c r="E46">
        <v>1</v>
      </c>
      <c r="F46">
        <v>30</v>
      </c>
      <c r="G46">
        <v>21</v>
      </c>
      <c r="H46">
        <v>1.0329442849999999</v>
      </c>
      <c r="I46">
        <v>1.009032046</v>
      </c>
    </row>
    <row r="47" spans="1:9" x14ac:dyDescent="0.25">
      <c r="A47">
        <v>41913</v>
      </c>
      <c r="B47">
        <v>248450531.09999999</v>
      </c>
      <c r="C47">
        <v>247.1</v>
      </c>
      <c r="D47">
        <v>0</v>
      </c>
      <c r="E47">
        <v>1</v>
      </c>
      <c r="F47">
        <v>31</v>
      </c>
      <c r="G47">
        <v>22</v>
      </c>
      <c r="H47">
        <v>1.035078945</v>
      </c>
      <c r="I47">
        <v>1.009553339</v>
      </c>
    </row>
    <row r="48" spans="1:9" x14ac:dyDescent="0.25">
      <c r="A48">
        <v>41944</v>
      </c>
      <c r="B48">
        <v>261084351</v>
      </c>
      <c r="C48">
        <v>503.7</v>
      </c>
      <c r="D48">
        <v>0</v>
      </c>
      <c r="E48">
        <v>0</v>
      </c>
      <c r="F48">
        <v>30</v>
      </c>
      <c r="G48">
        <v>20</v>
      </c>
      <c r="H48">
        <v>1.037218016</v>
      </c>
      <c r="I48">
        <v>1.0100749019999999</v>
      </c>
    </row>
    <row r="49" spans="1:9" x14ac:dyDescent="0.25">
      <c r="A49">
        <v>41974</v>
      </c>
      <c r="B49">
        <v>266511989.30000001</v>
      </c>
      <c r="C49">
        <v>567.5</v>
      </c>
      <c r="D49">
        <v>0</v>
      </c>
      <c r="E49">
        <v>2</v>
      </c>
      <c r="F49">
        <v>31</v>
      </c>
      <c r="G49">
        <v>21</v>
      </c>
      <c r="H49">
        <v>1.039361508</v>
      </c>
      <c r="I49">
        <v>1.0105967339999999</v>
      </c>
    </row>
    <row r="50" spans="1:9" x14ac:dyDescent="0.25">
      <c r="A50">
        <v>42005</v>
      </c>
      <c r="B50">
        <v>296747213.39999998</v>
      </c>
      <c r="C50">
        <v>812.9</v>
      </c>
      <c r="D50">
        <v>0</v>
      </c>
      <c r="E50">
        <v>1</v>
      </c>
      <c r="F50">
        <v>31</v>
      </c>
      <c r="G50">
        <v>21</v>
      </c>
      <c r="H50">
        <v>1.0414625980000001</v>
      </c>
      <c r="I50">
        <v>1.0111578320000001</v>
      </c>
    </row>
    <row r="51" spans="1:9" x14ac:dyDescent="0.25">
      <c r="A51">
        <v>42036</v>
      </c>
      <c r="B51">
        <v>274780535.30000001</v>
      </c>
      <c r="C51">
        <v>872.9</v>
      </c>
      <c r="D51">
        <v>0</v>
      </c>
      <c r="E51">
        <v>1</v>
      </c>
      <c r="F51">
        <v>28</v>
      </c>
      <c r="G51">
        <v>19</v>
      </c>
      <c r="H51">
        <v>1.0435679360000001</v>
      </c>
      <c r="I51">
        <v>1.0117192420000001</v>
      </c>
    </row>
    <row r="52" spans="1:9" x14ac:dyDescent="0.25">
      <c r="A52">
        <v>42064</v>
      </c>
      <c r="B52">
        <v>275988052.89999998</v>
      </c>
      <c r="C52">
        <v>640.1</v>
      </c>
      <c r="D52">
        <v>0</v>
      </c>
      <c r="E52">
        <v>0</v>
      </c>
      <c r="F52">
        <v>31</v>
      </c>
      <c r="G52">
        <v>22</v>
      </c>
      <c r="H52">
        <v>1.045677529</v>
      </c>
      <c r="I52">
        <v>1.012280963</v>
      </c>
    </row>
    <row r="53" spans="1:9" x14ac:dyDescent="0.25">
      <c r="A53">
        <v>42095</v>
      </c>
      <c r="B53">
        <v>244431653.30000001</v>
      </c>
      <c r="C53">
        <v>336.6</v>
      </c>
      <c r="D53">
        <v>0</v>
      </c>
      <c r="E53">
        <v>0</v>
      </c>
      <c r="F53">
        <v>30</v>
      </c>
      <c r="G53">
        <v>21</v>
      </c>
      <c r="H53">
        <v>1.047791387</v>
      </c>
      <c r="I53">
        <v>1.0128429960000001</v>
      </c>
    </row>
    <row r="54" spans="1:9" x14ac:dyDescent="0.25">
      <c r="A54">
        <v>42125</v>
      </c>
      <c r="B54">
        <v>260119427.09999999</v>
      </c>
      <c r="C54">
        <v>104.7</v>
      </c>
      <c r="D54">
        <v>34.9</v>
      </c>
      <c r="E54">
        <v>1</v>
      </c>
      <c r="F54">
        <v>31</v>
      </c>
      <c r="G54">
        <v>20</v>
      </c>
      <c r="H54">
        <v>1.049909518</v>
      </c>
      <c r="I54">
        <v>1.013405342</v>
      </c>
    </row>
    <row r="55" spans="1:9" x14ac:dyDescent="0.25">
      <c r="A55">
        <v>42156</v>
      </c>
      <c r="B55">
        <v>268398085.5</v>
      </c>
      <c r="C55">
        <v>29.7</v>
      </c>
      <c r="D55">
        <v>30.4</v>
      </c>
      <c r="E55">
        <v>0</v>
      </c>
      <c r="F55">
        <v>30</v>
      </c>
      <c r="G55">
        <v>22</v>
      </c>
      <c r="H55">
        <v>1.0520319309999999</v>
      </c>
      <c r="I55">
        <v>1.0139679989999999</v>
      </c>
    </row>
    <row r="56" spans="1:9" x14ac:dyDescent="0.25">
      <c r="A56">
        <v>42186</v>
      </c>
      <c r="B56">
        <v>301827203.80000001</v>
      </c>
      <c r="C56">
        <v>7</v>
      </c>
      <c r="D56">
        <v>76.400000000000006</v>
      </c>
      <c r="E56">
        <v>1</v>
      </c>
      <c r="F56">
        <v>31</v>
      </c>
      <c r="G56">
        <v>22</v>
      </c>
      <c r="H56">
        <v>1.0541586350000001</v>
      </c>
      <c r="I56">
        <v>1.0145309689999999</v>
      </c>
    </row>
    <row r="57" spans="1:9" x14ac:dyDescent="0.25">
      <c r="A57">
        <v>42217</v>
      </c>
      <c r="B57">
        <v>290826312</v>
      </c>
      <c r="C57">
        <v>14</v>
      </c>
      <c r="D57">
        <v>61.6</v>
      </c>
      <c r="E57">
        <v>1</v>
      </c>
      <c r="F57">
        <v>31</v>
      </c>
      <c r="G57">
        <v>20</v>
      </c>
      <c r="H57">
        <v>1.0562896369999999</v>
      </c>
      <c r="I57">
        <v>1.0150942519999999</v>
      </c>
    </row>
    <row r="58" spans="1:9" x14ac:dyDescent="0.25">
      <c r="A58">
        <v>42248</v>
      </c>
      <c r="B58">
        <v>282743761.39999998</v>
      </c>
      <c r="C58">
        <v>34.6</v>
      </c>
      <c r="D58">
        <v>54.2</v>
      </c>
      <c r="E58">
        <v>1</v>
      </c>
      <c r="F58">
        <v>30</v>
      </c>
      <c r="G58">
        <v>21</v>
      </c>
      <c r="H58">
        <v>1.0584249480000001</v>
      </c>
      <c r="I58">
        <v>1.0156578469999999</v>
      </c>
    </row>
    <row r="59" spans="1:9" x14ac:dyDescent="0.25">
      <c r="A59">
        <v>42278</v>
      </c>
      <c r="B59">
        <v>248873642.09999999</v>
      </c>
      <c r="C59">
        <v>254.9</v>
      </c>
      <c r="D59">
        <v>0</v>
      </c>
      <c r="E59">
        <v>1</v>
      </c>
      <c r="F59">
        <v>31</v>
      </c>
      <c r="G59">
        <v>21</v>
      </c>
      <c r="H59">
        <v>1.0605645749999999</v>
      </c>
      <c r="I59">
        <v>1.016221756</v>
      </c>
    </row>
    <row r="60" spans="1:9" x14ac:dyDescent="0.25">
      <c r="A60">
        <v>42309</v>
      </c>
      <c r="B60">
        <v>248873824.69999999</v>
      </c>
      <c r="C60">
        <v>353.2</v>
      </c>
      <c r="D60">
        <v>0</v>
      </c>
      <c r="E60">
        <v>0</v>
      </c>
      <c r="F60">
        <v>30</v>
      </c>
      <c r="G60">
        <v>21</v>
      </c>
      <c r="H60">
        <v>1.0627085270000001</v>
      </c>
      <c r="I60">
        <v>1.0167859770000001</v>
      </c>
    </row>
    <row r="61" spans="1:9" x14ac:dyDescent="0.25">
      <c r="A61">
        <v>42339</v>
      </c>
      <c r="B61">
        <v>260592233.69999999</v>
      </c>
      <c r="C61">
        <v>447.8</v>
      </c>
      <c r="D61">
        <v>0</v>
      </c>
      <c r="E61">
        <v>2</v>
      </c>
      <c r="F61">
        <v>31</v>
      </c>
      <c r="G61">
        <v>21</v>
      </c>
      <c r="H61">
        <v>1.0648568140000001</v>
      </c>
      <c r="I61">
        <v>1.0173505110000001</v>
      </c>
    </row>
    <row r="62" spans="1:9" x14ac:dyDescent="0.25">
      <c r="A62">
        <v>42370</v>
      </c>
      <c r="B62">
        <v>284288401.19999999</v>
      </c>
      <c r="C62">
        <v>693.9</v>
      </c>
      <c r="D62">
        <v>0</v>
      </c>
      <c r="E62">
        <v>1</v>
      </c>
      <c r="F62">
        <v>31</v>
      </c>
      <c r="G62">
        <v>20</v>
      </c>
      <c r="H62">
        <v>1.0667019099999999</v>
      </c>
      <c r="I62">
        <v>1.0186020179999999</v>
      </c>
    </row>
    <row r="63" spans="1:9" x14ac:dyDescent="0.25">
      <c r="A63">
        <v>42401</v>
      </c>
      <c r="B63">
        <v>260206836.09999999</v>
      </c>
      <c r="C63">
        <v>599.1</v>
      </c>
      <c r="D63">
        <v>0</v>
      </c>
      <c r="E63">
        <v>1</v>
      </c>
      <c r="F63">
        <v>29</v>
      </c>
      <c r="G63">
        <v>20</v>
      </c>
      <c r="H63">
        <v>1.0685502019999999</v>
      </c>
      <c r="I63">
        <v>1.0198550630000001</v>
      </c>
    </row>
    <row r="64" spans="1:9" x14ac:dyDescent="0.25">
      <c r="A64">
        <v>42430</v>
      </c>
      <c r="B64">
        <v>259744950.19999999</v>
      </c>
      <c r="C64">
        <v>460.9</v>
      </c>
      <c r="D64">
        <v>0</v>
      </c>
      <c r="E64">
        <v>0</v>
      </c>
      <c r="F64">
        <v>31</v>
      </c>
      <c r="G64">
        <v>22</v>
      </c>
      <c r="H64">
        <v>1.070401698</v>
      </c>
      <c r="I64">
        <v>1.0211096500000001</v>
      </c>
    </row>
    <row r="65" spans="1:9" x14ac:dyDescent="0.25">
      <c r="A65">
        <v>42461</v>
      </c>
      <c r="B65">
        <v>243642397.69999999</v>
      </c>
      <c r="C65">
        <v>384</v>
      </c>
      <c r="D65">
        <v>0</v>
      </c>
      <c r="E65">
        <v>0</v>
      </c>
      <c r="F65">
        <v>30</v>
      </c>
      <c r="G65">
        <v>21</v>
      </c>
      <c r="H65">
        <v>1.072256401</v>
      </c>
      <c r="I65">
        <v>1.022365781</v>
      </c>
    </row>
    <row r="66" spans="1:9" x14ac:dyDescent="0.25">
      <c r="A66">
        <v>42491</v>
      </c>
      <c r="B66">
        <v>254740741.30000001</v>
      </c>
      <c r="C66">
        <v>143.1</v>
      </c>
      <c r="D66">
        <v>26.1</v>
      </c>
      <c r="E66">
        <v>1</v>
      </c>
      <c r="F66">
        <v>31</v>
      </c>
      <c r="G66">
        <v>21</v>
      </c>
      <c r="H66">
        <v>1.0741143179999999</v>
      </c>
      <c r="I66">
        <v>1.023623457</v>
      </c>
    </row>
    <row r="67" spans="1:9" x14ac:dyDescent="0.25">
      <c r="A67">
        <v>42522</v>
      </c>
      <c r="B67">
        <v>277338997.10000002</v>
      </c>
      <c r="C67">
        <v>38</v>
      </c>
      <c r="D67">
        <v>51.3</v>
      </c>
      <c r="E67">
        <v>0</v>
      </c>
      <c r="F67">
        <v>30</v>
      </c>
      <c r="G67">
        <v>22</v>
      </c>
      <c r="H67">
        <v>1.075975455</v>
      </c>
      <c r="I67">
        <v>1.0248826790000001</v>
      </c>
    </row>
    <row r="68" spans="1:9" x14ac:dyDescent="0.25">
      <c r="A68">
        <v>42552</v>
      </c>
      <c r="B68">
        <v>319936562.10000002</v>
      </c>
      <c r="C68">
        <v>1.8</v>
      </c>
      <c r="D68">
        <v>117.4</v>
      </c>
      <c r="E68">
        <v>1</v>
      </c>
      <c r="F68">
        <v>31</v>
      </c>
      <c r="G68">
        <v>20</v>
      </c>
      <c r="H68">
        <v>1.077839816</v>
      </c>
      <c r="I68">
        <v>1.026143451</v>
      </c>
    </row>
    <row r="69" spans="1:9" x14ac:dyDescent="0.25">
      <c r="A69">
        <v>42583</v>
      </c>
      <c r="B69">
        <v>332506256.10000002</v>
      </c>
      <c r="C69">
        <v>0.3</v>
      </c>
      <c r="D69">
        <v>131</v>
      </c>
      <c r="E69">
        <v>1</v>
      </c>
      <c r="F69">
        <v>31</v>
      </c>
      <c r="G69">
        <v>22</v>
      </c>
      <c r="H69">
        <v>1.079707408</v>
      </c>
      <c r="I69">
        <v>1.027405774</v>
      </c>
    </row>
    <row r="70" spans="1:9" x14ac:dyDescent="0.25">
      <c r="A70">
        <v>42614</v>
      </c>
      <c r="B70">
        <v>278729526.89999998</v>
      </c>
      <c r="C70">
        <v>38</v>
      </c>
      <c r="D70">
        <v>43.4</v>
      </c>
      <c r="E70">
        <v>1</v>
      </c>
      <c r="F70">
        <v>30</v>
      </c>
      <c r="G70">
        <v>21</v>
      </c>
      <c r="H70">
        <v>1.0815782350000001</v>
      </c>
      <c r="I70">
        <v>1.0286696500000001</v>
      </c>
    </row>
    <row r="71" spans="1:9" x14ac:dyDescent="0.25">
      <c r="A71">
        <v>42644</v>
      </c>
      <c r="B71">
        <v>249175655.5</v>
      </c>
      <c r="C71">
        <v>220.4</v>
      </c>
      <c r="D71">
        <v>3.9</v>
      </c>
      <c r="E71">
        <v>1</v>
      </c>
      <c r="F71">
        <v>31</v>
      </c>
      <c r="G71">
        <v>20</v>
      </c>
      <c r="H71">
        <v>1.083452305</v>
      </c>
      <c r="I71">
        <v>1.02993508</v>
      </c>
    </row>
    <row r="72" spans="1:9" x14ac:dyDescent="0.25">
      <c r="A72">
        <v>42675</v>
      </c>
      <c r="B72">
        <v>248814601.69999999</v>
      </c>
      <c r="C72">
        <v>355.9</v>
      </c>
      <c r="D72">
        <v>0</v>
      </c>
      <c r="E72">
        <v>0</v>
      </c>
      <c r="F72">
        <v>30</v>
      </c>
      <c r="G72">
        <v>22</v>
      </c>
      <c r="H72">
        <v>1.0853296210000001</v>
      </c>
      <c r="I72">
        <v>1.031202068</v>
      </c>
    </row>
    <row r="73" spans="1:9" x14ac:dyDescent="0.25">
      <c r="A73">
        <v>42705</v>
      </c>
      <c r="B73">
        <v>273592116.80000001</v>
      </c>
      <c r="C73">
        <v>639.5</v>
      </c>
      <c r="D73">
        <v>0</v>
      </c>
      <c r="E73">
        <v>2</v>
      </c>
      <c r="F73">
        <v>31</v>
      </c>
      <c r="G73">
        <v>20</v>
      </c>
      <c r="H73">
        <v>1.08721019</v>
      </c>
      <c r="I73">
        <v>1.0324706130000001</v>
      </c>
    </row>
    <row r="74" spans="1:9" x14ac:dyDescent="0.25">
      <c r="A74">
        <v>42736</v>
      </c>
      <c r="B74">
        <v>277000989.10000002</v>
      </c>
      <c r="C74">
        <v>620.29999999999995</v>
      </c>
      <c r="D74">
        <v>0</v>
      </c>
      <c r="E74">
        <v>1</v>
      </c>
      <c r="F74">
        <v>31</v>
      </c>
      <c r="G74">
        <v>21</v>
      </c>
      <c r="H74">
        <v>1.089731308</v>
      </c>
      <c r="I74">
        <v>1.0341741520000001</v>
      </c>
    </row>
    <row r="75" spans="1:9" x14ac:dyDescent="0.25">
      <c r="A75">
        <v>42767</v>
      </c>
      <c r="B75">
        <v>242928835.30000001</v>
      </c>
      <c r="C75">
        <v>501</v>
      </c>
      <c r="D75">
        <v>0</v>
      </c>
      <c r="E75">
        <v>1</v>
      </c>
      <c r="F75">
        <v>28</v>
      </c>
      <c r="G75">
        <v>19</v>
      </c>
      <c r="H75">
        <v>1.0922582709999999</v>
      </c>
      <c r="I75">
        <v>1.0358805019999999</v>
      </c>
    </row>
    <row r="76" spans="1:9" x14ac:dyDescent="0.25">
      <c r="A76">
        <v>42795</v>
      </c>
      <c r="B76">
        <v>268282989.5</v>
      </c>
      <c r="C76">
        <v>559.20000000000005</v>
      </c>
      <c r="D76">
        <v>0</v>
      </c>
      <c r="E76">
        <v>0</v>
      </c>
      <c r="F76">
        <v>31</v>
      </c>
      <c r="G76">
        <v>23</v>
      </c>
      <c r="H76">
        <v>1.0947910940000001</v>
      </c>
      <c r="I76">
        <v>1.0375896659999999</v>
      </c>
    </row>
    <row r="77" spans="1:9" x14ac:dyDescent="0.25">
      <c r="A77">
        <v>42826</v>
      </c>
      <c r="B77">
        <v>234677447.19999999</v>
      </c>
      <c r="C77">
        <v>249.8</v>
      </c>
      <c r="D77">
        <v>0</v>
      </c>
      <c r="E77">
        <v>0</v>
      </c>
      <c r="F77">
        <v>30</v>
      </c>
      <c r="G77">
        <v>19</v>
      </c>
      <c r="H77">
        <v>1.0973297900000001</v>
      </c>
      <c r="I77">
        <v>1.0393016509999999</v>
      </c>
    </row>
    <row r="78" spans="1:9" x14ac:dyDescent="0.25">
      <c r="A78">
        <v>42856</v>
      </c>
      <c r="B78">
        <v>244160124.5</v>
      </c>
      <c r="C78">
        <v>186.5</v>
      </c>
      <c r="D78">
        <v>8.6999999999999993</v>
      </c>
      <c r="E78">
        <v>1</v>
      </c>
      <c r="F78">
        <v>31</v>
      </c>
      <c r="G78">
        <v>22</v>
      </c>
      <c r="H78">
        <v>1.0998743740000001</v>
      </c>
      <c r="I78">
        <v>1.0410164609999999</v>
      </c>
    </row>
    <row r="79" spans="1:9" x14ac:dyDescent="0.25">
      <c r="A79">
        <v>42887</v>
      </c>
      <c r="B79">
        <v>275426179.89999998</v>
      </c>
      <c r="C79">
        <v>28.7</v>
      </c>
      <c r="D79">
        <v>66.7</v>
      </c>
      <c r="E79">
        <v>0</v>
      </c>
      <c r="F79">
        <v>30</v>
      </c>
      <c r="G79">
        <v>22</v>
      </c>
      <c r="H79">
        <v>1.102424858</v>
      </c>
      <c r="I79">
        <v>1.0427341000000001</v>
      </c>
    </row>
    <row r="80" spans="1:9" x14ac:dyDescent="0.25">
      <c r="A80">
        <v>42917</v>
      </c>
      <c r="B80">
        <v>302256564.30000001</v>
      </c>
      <c r="C80">
        <v>0.2</v>
      </c>
      <c r="D80">
        <v>93.8</v>
      </c>
      <c r="E80">
        <v>1</v>
      </c>
      <c r="F80">
        <v>31</v>
      </c>
      <c r="G80">
        <v>20</v>
      </c>
      <c r="H80">
        <v>1.1049812560000001</v>
      </c>
      <c r="I80">
        <v>1.0444545730000001</v>
      </c>
    </row>
    <row r="81" spans="1:9" x14ac:dyDescent="0.25">
      <c r="A81">
        <v>42948</v>
      </c>
      <c r="B81">
        <v>284023807.19999999</v>
      </c>
      <c r="C81">
        <v>20.8</v>
      </c>
      <c r="D81">
        <v>50.2</v>
      </c>
      <c r="E81">
        <v>1</v>
      </c>
      <c r="F81">
        <v>31</v>
      </c>
      <c r="G81">
        <v>22</v>
      </c>
      <c r="H81">
        <v>1.1075435819999999</v>
      </c>
      <c r="I81">
        <v>1.0461778850000001</v>
      </c>
    </row>
    <row r="82" spans="1:9" x14ac:dyDescent="0.25">
      <c r="A82">
        <v>42979</v>
      </c>
      <c r="B82">
        <v>268671076.80000001</v>
      </c>
      <c r="C82">
        <v>66</v>
      </c>
      <c r="D82">
        <v>56.2</v>
      </c>
      <c r="E82">
        <v>1</v>
      </c>
      <c r="F82">
        <v>30</v>
      </c>
      <c r="G82">
        <v>20</v>
      </c>
      <c r="H82">
        <v>1.11011185</v>
      </c>
      <c r="I82">
        <v>1.0479040399999999</v>
      </c>
    </row>
    <row r="83" spans="1:9" x14ac:dyDescent="0.25">
      <c r="A83">
        <v>43009</v>
      </c>
      <c r="B83">
        <v>249859153.69999999</v>
      </c>
      <c r="C83">
        <v>176</v>
      </c>
      <c r="D83">
        <v>5.3</v>
      </c>
      <c r="E83">
        <v>1</v>
      </c>
      <c r="F83">
        <v>31</v>
      </c>
      <c r="G83">
        <v>21</v>
      </c>
      <c r="H83">
        <v>1.112686074</v>
      </c>
      <c r="I83">
        <v>1.0496330439999999</v>
      </c>
    </row>
    <row r="84" spans="1:9" x14ac:dyDescent="0.25">
      <c r="A84">
        <v>43040</v>
      </c>
      <c r="B84">
        <v>253035874.40000001</v>
      </c>
      <c r="C84">
        <v>455.1</v>
      </c>
      <c r="D84">
        <v>0</v>
      </c>
      <c r="E84">
        <v>0</v>
      </c>
      <c r="F84">
        <v>30</v>
      </c>
      <c r="G84">
        <v>22</v>
      </c>
      <c r="H84">
        <v>1.1152662659999999</v>
      </c>
      <c r="I84">
        <v>1.0513649</v>
      </c>
    </row>
    <row r="85" spans="1:9" x14ac:dyDescent="0.25">
      <c r="A85">
        <v>43070</v>
      </c>
      <c r="B85">
        <v>278099027.30000001</v>
      </c>
      <c r="C85">
        <v>718.5</v>
      </c>
      <c r="D85">
        <v>0</v>
      </c>
      <c r="E85">
        <v>2</v>
      </c>
      <c r="F85">
        <v>31</v>
      </c>
      <c r="G85">
        <v>19</v>
      </c>
      <c r="H85">
        <v>1.117852442</v>
      </c>
      <c r="I85">
        <v>1.0530996130000001</v>
      </c>
    </row>
    <row r="86" spans="1:9" x14ac:dyDescent="0.25">
      <c r="A86">
        <v>43101</v>
      </c>
      <c r="B86">
        <v>289798490.89999998</v>
      </c>
      <c r="C86">
        <v>757.8</v>
      </c>
      <c r="D86">
        <v>0</v>
      </c>
      <c r="E86">
        <v>1</v>
      </c>
      <c r="F86">
        <v>31</v>
      </c>
      <c r="G86">
        <v>22</v>
      </c>
      <c r="H86">
        <v>1.1204017740000001</v>
      </c>
      <c r="I86">
        <v>1.055026998</v>
      </c>
    </row>
    <row r="87" spans="1:9" x14ac:dyDescent="0.25">
      <c r="A87">
        <v>43132</v>
      </c>
      <c r="B87">
        <v>251614557</v>
      </c>
      <c r="C87">
        <v>577.1</v>
      </c>
      <c r="D87">
        <v>0</v>
      </c>
      <c r="E87">
        <v>1</v>
      </c>
      <c r="F87">
        <v>28</v>
      </c>
      <c r="G87">
        <v>19</v>
      </c>
      <c r="H87">
        <v>1.1229569189999999</v>
      </c>
      <c r="I87">
        <v>1.0569579090000001</v>
      </c>
    </row>
    <row r="88" spans="1:9" x14ac:dyDescent="0.25">
      <c r="A88">
        <v>43160</v>
      </c>
      <c r="B88">
        <v>268375998.5</v>
      </c>
      <c r="C88">
        <v>582.6</v>
      </c>
      <c r="D88">
        <v>0</v>
      </c>
      <c r="E88">
        <v>0</v>
      </c>
      <c r="F88">
        <v>31</v>
      </c>
      <c r="G88">
        <v>22</v>
      </c>
      <c r="H88">
        <v>1.1255178910000001</v>
      </c>
      <c r="I88">
        <v>1.058892355</v>
      </c>
    </row>
    <row r="89" spans="1:9" x14ac:dyDescent="0.25">
      <c r="A89">
        <v>43191</v>
      </c>
      <c r="B89">
        <v>248656909</v>
      </c>
      <c r="C89">
        <v>442.5</v>
      </c>
      <c r="D89">
        <v>0</v>
      </c>
      <c r="E89">
        <v>0</v>
      </c>
      <c r="F89">
        <v>30</v>
      </c>
      <c r="G89">
        <v>20</v>
      </c>
      <c r="H89">
        <v>1.1280847039999999</v>
      </c>
      <c r="I89">
        <v>1.060830341</v>
      </c>
    </row>
    <row r="90" spans="1:9" x14ac:dyDescent="0.25">
      <c r="A90">
        <v>43221</v>
      </c>
      <c r="B90">
        <v>263110475.40000001</v>
      </c>
      <c r="C90">
        <v>75.599999999999994</v>
      </c>
      <c r="D90">
        <v>38.200000000000003</v>
      </c>
      <c r="E90">
        <v>1</v>
      </c>
      <c r="F90">
        <v>31</v>
      </c>
      <c r="G90">
        <v>22</v>
      </c>
      <c r="H90">
        <v>1.1306573710000001</v>
      </c>
      <c r="I90">
        <v>1.0627718749999999</v>
      </c>
    </row>
    <row r="91" spans="1:9" x14ac:dyDescent="0.25">
      <c r="A91">
        <v>43252</v>
      </c>
      <c r="B91">
        <v>281217537.19999999</v>
      </c>
      <c r="C91">
        <v>16.7</v>
      </c>
      <c r="D91">
        <v>54</v>
      </c>
      <c r="E91">
        <v>0</v>
      </c>
      <c r="F91">
        <v>30</v>
      </c>
      <c r="G91">
        <v>21</v>
      </c>
      <c r="H91">
        <v>1.133235904</v>
      </c>
      <c r="I91">
        <v>1.064716961</v>
      </c>
    </row>
    <row r="92" spans="1:9" x14ac:dyDescent="0.25">
      <c r="A92">
        <v>43282</v>
      </c>
      <c r="B92">
        <v>323148008.69999999</v>
      </c>
      <c r="C92">
        <v>1.3</v>
      </c>
      <c r="D92">
        <v>106.9</v>
      </c>
      <c r="E92">
        <v>1</v>
      </c>
      <c r="F92">
        <v>31</v>
      </c>
      <c r="G92">
        <v>21</v>
      </c>
      <c r="H92">
        <v>1.1358203179999999</v>
      </c>
      <c r="I92">
        <v>1.0666656080000001</v>
      </c>
    </row>
    <row r="93" spans="1:9" x14ac:dyDescent="0.25">
      <c r="A93">
        <v>43313</v>
      </c>
      <c r="B93">
        <v>325222346.5</v>
      </c>
      <c r="C93">
        <v>2.7</v>
      </c>
      <c r="D93">
        <v>119.4</v>
      </c>
      <c r="E93">
        <v>1</v>
      </c>
      <c r="F93">
        <v>31</v>
      </c>
      <c r="G93">
        <v>22</v>
      </c>
      <c r="H93">
        <v>1.138410626</v>
      </c>
      <c r="I93">
        <v>1.0686178200000001</v>
      </c>
    </row>
    <row r="94" spans="1:9" x14ac:dyDescent="0.25">
      <c r="A94">
        <v>43344</v>
      </c>
      <c r="B94">
        <v>281705838.60000002</v>
      </c>
      <c r="C94">
        <v>62.2</v>
      </c>
      <c r="D94">
        <v>63.6</v>
      </c>
      <c r="E94">
        <v>1</v>
      </c>
      <c r="F94">
        <v>30</v>
      </c>
      <c r="G94">
        <v>19</v>
      </c>
      <c r="H94">
        <v>1.1410068419999999</v>
      </c>
      <c r="I94">
        <v>1.070573606</v>
      </c>
    </row>
    <row r="95" spans="1:9" x14ac:dyDescent="0.25">
      <c r="A95">
        <v>43374</v>
      </c>
      <c r="B95">
        <v>252830302.90000001</v>
      </c>
      <c r="C95">
        <v>285.89999999999998</v>
      </c>
      <c r="D95">
        <v>10.1</v>
      </c>
      <c r="E95">
        <v>1</v>
      </c>
      <c r="F95">
        <v>31</v>
      </c>
      <c r="G95">
        <v>22</v>
      </c>
      <c r="H95">
        <v>1.1436089780000001</v>
      </c>
      <c r="I95">
        <v>1.0725329720000001</v>
      </c>
    </row>
    <row r="96" spans="1:9" x14ac:dyDescent="0.25">
      <c r="A96">
        <v>43405</v>
      </c>
      <c r="B96">
        <v>259398467.19999999</v>
      </c>
      <c r="C96">
        <v>517.70000000000005</v>
      </c>
      <c r="D96">
        <v>0</v>
      </c>
      <c r="E96">
        <v>0</v>
      </c>
      <c r="F96">
        <v>30</v>
      </c>
      <c r="G96">
        <v>22</v>
      </c>
      <c r="H96">
        <v>1.1462170490000001</v>
      </c>
      <c r="I96">
        <v>1.074495923</v>
      </c>
    </row>
    <row r="97" spans="1:9" x14ac:dyDescent="0.25">
      <c r="A97">
        <v>43435</v>
      </c>
      <c r="B97">
        <v>265712562.69999999</v>
      </c>
      <c r="C97">
        <v>564.1</v>
      </c>
      <c r="D97">
        <v>0</v>
      </c>
      <c r="E97">
        <v>2</v>
      </c>
      <c r="F97">
        <v>31</v>
      </c>
      <c r="G97">
        <v>19</v>
      </c>
      <c r="H97">
        <v>1.1488310669999999</v>
      </c>
      <c r="I97">
        <v>1.076462467</v>
      </c>
    </row>
    <row r="98" spans="1:9" x14ac:dyDescent="0.25">
      <c r="A98">
        <v>43466</v>
      </c>
      <c r="B98">
        <v>287103504.5</v>
      </c>
      <c r="C98">
        <v>768.1</v>
      </c>
      <c r="D98">
        <v>0</v>
      </c>
      <c r="E98">
        <v>1</v>
      </c>
      <c r="F98">
        <v>31</v>
      </c>
      <c r="G98">
        <v>22</v>
      </c>
      <c r="H98">
        <v>1.1507832179999999</v>
      </c>
      <c r="I98">
        <v>1.078053248</v>
      </c>
    </row>
    <row r="99" spans="1:9" x14ac:dyDescent="0.25">
      <c r="A99">
        <v>43497</v>
      </c>
      <c r="B99">
        <v>255789708.59999999</v>
      </c>
      <c r="C99">
        <v>627.1</v>
      </c>
      <c r="D99">
        <v>0</v>
      </c>
      <c r="E99">
        <v>1</v>
      </c>
      <c r="F99">
        <v>28</v>
      </c>
      <c r="G99">
        <v>19</v>
      </c>
      <c r="H99">
        <v>1.152738686</v>
      </c>
      <c r="I99">
        <v>1.0796463789999999</v>
      </c>
    </row>
    <row r="100" spans="1:9" x14ac:dyDescent="0.25">
      <c r="A100">
        <v>43525</v>
      </c>
      <c r="B100">
        <v>268817713.80000001</v>
      </c>
      <c r="C100">
        <v>606.79999999999995</v>
      </c>
      <c r="D100">
        <v>0</v>
      </c>
      <c r="E100">
        <v>0</v>
      </c>
      <c r="F100">
        <v>31</v>
      </c>
      <c r="G100">
        <v>21</v>
      </c>
      <c r="H100">
        <v>1.154697477</v>
      </c>
      <c r="I100">
        <v>1.081241865</v>
      </c>
    </row>
    <row r="101" spans="1:9" x14ac:dyDescent="0.25">
      <c r="A101">
        <v>43556</v>
      </c>
      <c r="B101">
        <v>238123760.19999999</v>
      </c>
      <c r="C101">
        <v>349.3</v>
      </c>
      <c r="D101">
        <v>0</v>
      </c>
      <c r="E101">
        <v>0</v>
      </c>
      <c r="F101">
        <v>30</v>
      </c>
      <c r="G101">
        <v>21</v>
      </c>
      <c r="H101">
        <v>1.1566595959999999</v>
      </c>
      <c r="I101">
        <v>1.0828397089999999</v>
      </c>
    </row>
    <row r="102" spans="1:9" x14ac:dyDescent="0.25">
      <c r="A102">
        <v>43586</v>
      </c>
      <c r="B102">
        <v>240428351.30000001</v>
      </c>
      <c r="C102">
        <v>177.1</v>
      </c>
      <c r="D102">
        <v>2.5</v>
      </c>
      <c r="E102">
        <v>1</v>
      </c>
      <c r="F102">
        <v>31</v>
      </c>
      <c r="G102">
        <v>22</v>
      </c>
      <c r="H102">
        <v>1.1586250499999999</v>
      </c>
      <c r="I102">
        <v>1.0844399140000001</v>
      </c>
    </row>
    <row r="103" spans="1:9" x14ac:dyDescent="0.25">
      <c r="A103">
        <v>43617</v>
      </c>
      <c r="B103">
        <v>261805911.09999999</v>
      </c>
      <c r="C103">
        <v>35.799999999999997</v>
      </c>
      <c r="D103">
        <v>37.5</v>
      </c>
      <c r="E103">
        <v>0</v>
      </c>
      <c r="F103">
        <v>30</v>
      </c>
      <c r="G103">
        <v>20</v>
      </c>
      <c r="H103">
        <v>1.160593843</v>
      </c>
      <c r="I103">
        <v>1.086042484</v>
      </c>
    </row>
    <row r="104" spans="1:9" x14ac:dyDescent="0.25">
      <c r="A104">
        <v>43647</v>
      </c>
      <c r="B104">
        <v>332403791.10000002</v>
      </c>
      <c r="C104">
        <v>0</v>
      </c>
      <c r="D104">
        <v>136.5</v>
      </c>
      <c r="E104">
        <v>1</v>
      </c>
      <c r="F104">
        <v>31</v>
      </c>
      <c r="G104">
        <v>22</v>
      </c>
      <c r="H104">
        <v>1.162565981</v>
      </c>
      <c r="I104">
        <v>1.0876474220000001</v>
      </c>
    </row>
    <row r="105" spans="1:9" x14ac:dyDescent="0.25">
      <c r="A105">
        <v>43678</v>
      </c>
      <c r="B105">
        <v>300975559.89999998</v>
      </c>
      <c r="C105">
        <v>10.5</v>
      </c>
      <c r="D105">
        <v>75.8</v>
      </c>
      <c r="E105">
        <v>1</v>
      </c>
      <c r="F105">
        <v>31</v>
      </c>
      <c r="G105">
        <v>21</v>
      </c>
      <c r="H105">
        <v>1.1645414709999999</v>
      </c>
      <c r="I105">
        <v>1.0892547319999999</v>
      </c>
    </row>
    <row r="106" spans="1:9" x14ac:dyDescent="0.25">
      <c r="A106">
        <v>43709</v>
      </c>
      <c r="B106">
        <v>262855031.90000001</v>
      </c>
      <c r="C106">
        <v>42.9</v>
      </c>
      <c r="D106">
        <v>23.4</v>
      </c>
      <c r="E106">
        <v>1</v>
      </c>
      <c r="F106">
        <v>30</v>
      </c>
      <c r="G106">
        <v>20</v>
      </c>
      <c r="H106">
        <v>1.1665203179999999</v>
      </c>
      <c r="I106">
        <v>1.0908644169999999</v>
      </c>
    </row>
    <row r="107" spans="1:9" x14ac:dyDescent="0.25">
      <c r="A107">
        <v>43739</v>
      </c>
      <c r="B107">
        <v>244083278</v>
      </c>
      <c r="C107">
        <v>244.3</v>
      </c>
      <c r="D107">
        <v>4.5</v>
      </c>
      <c r="E107">
        <v>1</v>
      </c>
      <c r="F107">
        <v>31</v>
      </c>
      <c r="G107">
        <v>22</v>
      </c>
      <c r="H107">
        <v>1.168502527</v>
      </c>
      <c r="I107">
        <v>1.09247648</v>
      </c>
    </row>
    <row r="108" spans="1:9" x14ac:dyDescent="0.25">
      <c r="A108">
        <v>43770</v>
      </c>
      <c r="B108">
        <v>253920207</v>
      </c>
      <c r="C108">
        <v>518.6</v>
      </c>
      <c r="D108">
        <v>0</v>
      </c>
      <c r="E108">
        <v>0</v>
      </c>
      <c r="F108">
        <v>30</v>
      </c>
      <c r="G108">
        <v>21</v>
      </c>
      <c r="H108">
        <v>1.170488105</v>
      </c>
      <c r="I108">
        <v>1.094090926</v>
      </c>
    </row>
    <row r="109" spans="1:9" x14ac:dyDescent="0.25">
      <c r="A109">
        <v>43800</v>
      </c>
      <c r="B109">
        <v>264697011.59999999</v>
      </c>
      <c r="C109">
        <v>566.6</v>
      </c>
      <c r="D109">
        <v>0</v>
      </c>
      <c r="E109">
        <v>2</v>
      </c>
      <c r="F109">
        <v>31</v>
      </c>
      <c r="G109">
        <v>20</v>
      </c>
      <c r="H109">
        <v>1.172477056</v>
      </c>
      <c r="I109">
        <v>1.0957077580000001</v>
      </c>
    </row>
    <row r="110" spans="1:9" x14ac:dyDescent="0.25">
      <c r="A110">
        <v>43831</v>
      </c>
      <c r="B110">
        <v>270281846.19999999</v>
      </c>
      <c r="C110">
        <v>594.5</v>
      </c>
      <c r="D110">
        <v>0</v>
      </c>
      <c r="E110">
        <v>1</v>
      </c>
      <c r="F110">
        <v>31</v>
      </c>
      <c r="G110">
        <v>22</v>
      </c>
      <c r="H110">
        <v>1.1667567640000001</v>
      </c>
      <c r="I110">
        <v>1.0971337210000001</v>
      </c>
    </row>
    <row r="111" spans="1:9" x14ac:dyDescent="0.25">
      <c r="A111">
        <v>43862</v>
      </c>
      <c r="B111">
        <v>253965396.19999999</v>
      </c>
      <c r="C111">
        <v>617.6</v>
      </c>
      <c r="D111">
        <v>0</v>
      </c>
      <c r="E111">
        <v>1</v>
      </c>
      <c r="F111">
        <v>29</v>
      </c>
      <c r="G111">
        <v>19</v>
      </c>
      <c r="H111">
        <v>1.16106438</v>
      </c>
      <c r="I111">
        <v>1.0985615399999999</v>
      </c>
    </row>
    <row r="112" spans="1:9" x14ac:dyDescent="0.25">
      <c r="A112">
        <v>43891</v>
      </c>
      <c r="B112">
        <v>250421458</v>
      </c>
      <c r="C112">
        <v>456.3</v>
      </c>
      <c r="D112">
        <v>0</v>
      </c>
      <c r="E112">
        <v>0</v>
      </c>
      <c r="F112">
        <v>31</v>
      </c>
      <c r="G112">
        <v>22</v>
      </c>
      <c r="H112">
        <v>1.1553997680000001</v>
      </c>
      <c r="I112">
        <v>1.0999912169999999</v>
      </c>
    </row>
    <row r="113" spans="1:9" x14ac:dyDescent="0.25">
      <c r="A113">
        <v>43922</v>
      </c>
      <c r="B113">
        <v>218203458.59999999</v>
      </c>
      <c r="C113">
        <v>377.6</v>
      </c>
      <c r="D113">
        <v>0</v>
      </c>
      <c r="E113">
        <v>0</v>
      </c>
      <c r="F113">
        <v>30</v>
      </c>
      <c r="G113">
        <v>21</v>
      </c>
      <c r="H113">
        <v>1.1497627930000001</v>
      </c>
      <c r="I113">
        <v>1.1014227539999999</v>
      </c>
    </row>
    <row r="114" spans="1:9" x14ac:dyDescent="0.25">
      <c r="A114">
        <v>43952</v>
      </c>
      <c r="B114">
        <v>234783952.30000001</v>
      </c>
      <c r="C114">
        <v>205</v>
      </c>
      <c r="D114">
        <v>23.4</v>
      </c>
      <c r="E114">
        <v>1</v>
      </c>
      <c r="F114">
        <v>31</v>
      </c>
      <c r="G114">
        <v>20</v>
      </c>
      <c r="H114">
        <v>1.1441533189999999</v>
      </c>
      <c r="I114">
        <v>1.1028561539999999</v>
      </c>
    </row>
    <row r="115" spans="1:9" x14ac:dyDescent="0.25">
      <c r="A115">
        <v>43983</v>
      </c>
      <c r="B115">
        <v>280693732.89999998</v>
      </c>
      <c r="C115">
        <v>25.2</v>
      </c>
      <c r="D115">
        <v>71</v>
      </c>
      <c r="E115">
        <v>0</v>
      </c>
      <c r="F115">
        <v>30</v>
      </c>
      <c r="G115">
        <v>22</v>
      </c>
      <c r="H115">
        <v>1.1385712130000001</v>
      </c>
      <c r="I115">
        <v>1.10429142</v>
      </c>
    </row>
    <row r="116" spans="1:9" x14ac:dyDescent="0.25">
      <c r="A116">
        <v>44013</v>
      </c>
      <c r="B116">
        <v>347121684</v>
      </c>
      <c r="C116">
        <v>0</v>
      </c>
      <c r="D116">
        <v>168.3</v>
      </c>
      <c r="E116">
        <v>1</v>
      </c>
      <c r="F116">
        <v>31</v>
      </c>
      <c r="G116">
        <v>22</v>
      </c>
      <c r="H116">
        <v>1.133016341</v>
      </c>
      <c r="I116">
        <v>1.1057285539999999</v>
      </c>
    </row>
    <row r="117" spans="1:9" x14ac:dyDescent="0.25">
      <c r="A117">
        <v>44044</v>
      </c>
      <c r="B117">
        <v>307825491.19999999</v>
      </c>
      <c r="C117">
        <v>4.4000000000000004</v>
      </c>
      <c r="D117">
        <v>82</v>
      </c>
      <c r="E117">
        <v>1</v>
      </c>
      <c r="F117">
        <v>31</v>
      </c>
      <c r="G117">
        <v>20</v>
      </c>
      <c r="H117">
        <v>1.1274885699999999</v>
      </c>
      <c r="I117">
        <v>1.107167558</v>
      </c>
    </row>
    <row r="118" spans="1:9" x14ac:dyDescent="0.25">
      <c r="A118">
        <v>44075</v>
      </c>
      <c r="B118">
        <v>251413926.69999999</v>
      </c>
      <c r="C118">
        <v>84.9</v>
      </c>
      <c r="D118">
        <v>11</v>
      </c>
      <c r="E118">
        <v>1</v>
      </c>
      <c r="F118">
        <v>30</v>
      </c>
      <c r="G118">
        <v>21</v>
      </c>
      <c r="H118">
        <v>1.121987769</v>
      </c>
      <c r="I118">
        <v>1.108608434</v>
      </c>
    </row>
    <row r="119" spans="1:9" x14ac:dyDescent="0.25">
      <c r="A119">
        <v>44105</v>
      </c>
      <c r="B119">
        <v>240496299.80000001</v>
      </c>
      <c r="C119">
        <v>281.8</v>
      </c>
      <c r="D119">
        <v>0</v>
      </c>
      <c r="E119">
        <v>1</v>
      </c>
      <c r="F119">
        <v>31</v>
      </c>
      <c r="G119">
        <v>21</v>
      </c>
      <c r="H119">
        <v>1.116513804</v>
      </c>
      <c r="I119">
        <v>1.110051186</v>
      </c>
    </row>
    <row r="120" spans="1:9" x14ac:dyDescent="0.25">
      <c r="A120">
        <v>44136</v>
      </c>
      <c r="B120">
        <v>241980400.40000001</v>
      </c>
      <c r="C120">
        <v>350.5</v>
      </c>
      <c r="D120">
        <v>0</v>
      </c>
      <c r="E120">
        <v>0</v>
      </c>
      <c r="F120">
        <v>30</v>
      </c>
      <c r="G120">
        <v>21</v>
      </c>
      <c r="H120">
        <v>1.111066546</v>
      </c>
      <c r="I120">
        <v>1.1114958159999999</v>
      </c>
    </row>
    <row r="121" spans="1:9" x14ac:dyDescent="0.25">
      <c r="A121">
        <v>44166</v>
      </c>
      <c r="B121">
        <v>266365374.19999999</v>
      </c>
      <c r="C121">
        <v>579.1</v>
      </c>
      <c r="D121">
        <v>0</v>
      </c>
      <c r="E121">
        <v>2</v>
      </c>
      <c r="F121">
        <v>31</v>
      </c>
      <c r="G121">
        <v>21</v>
      </c>
      <c r="H121">
        <v>1.105645864</v>
      </c>
      <c r="I121">
        <v>1.1129423249999999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1A15-89B0-4C14-8D5F-2580F48472D7}">
  <dimension ref="A1:I25"/>
  <sheetViews>
    <sheetView workbookViewId="0"/>
  </sheetViews>
  <sheetFormatPr defaultRowHeight="15" x14ac:dyDescent="0.25"/>
  <cols>
    <col min="1" max="1" width="9.7109375" bestFit="1" customWidth="1"/>
    <col min="2" max="2" width="12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1.28515625" bestFit="1" customWidth="1"/>
  </cols>
  <sheetData>
    <row r="1" spans="1:9" x14ac:dyDescent="0.25">
      <c r="A1" t="s">
        <v>9</v>
      </c>
      <c r="B1" t="s">
        <v>8</v>
      </c>
      <c r="C1" t="s">
        <v>3</v>
      </c>
      <c r="D1" t="s">
        <v>4</v>
      </c>
      <c r="E1" t="s">
        <v>5</v>
      </c>
      <c r="F1" t="s">
        <v>1</v>
      </c>
      <c r="G1" t="s">
        <v>2</v>
      </c>
      <c r="H1" t="s">
        <v>6</v>
      </c>
      <c r="I1" t="s">
        <v>7</v>
      </c>
    </row>
    <row r="2" spans="1:9" x14ac:dyDescent="0.25">
      <c r="A2">
        <v>44197</v>
      </c>
      <c r="B2">
        <v>0</v>
      </c>
      <c r="C2">
        <v>719.24</v>
      </c>
      <c r="D2">
        <v>0</v>
      </c>
      <c r="E2">
        <v>1</v>
      </c>
      <c r="F2">
        <v>31</v>
      </c>
      <c r="G2">
        <v>20</v>
      </c>
      <c r="H2">
        <v>1.1092654609999999</v>
      </c>
      <c r="I2">
        <v>1.114406335</v>
      </c>
    </row>
    <row r="3" spans="1:9" x14ac:dyDescent="0.25">
      <c r="A3">
        <v>44228</v>
      </c>
      <c r="B3">
        <v>0</v>
      </c>
      <c r="C3">
        <v>661.05</v>
      </c>
      <c r="D3">
        <v>0</v>
      </c>
      <c r="E3">
        <v>1</v>
      </c>
      <c r="F3">
        <v>28</v>
      </c>
      <c r="G3">
        <v>19</v>
      </c>
      <c r="H3">
        <v>1.1128969070000001</v>
      </c>
      <c r="I3">
        <v>1.115872271</v>
      </c>
    </row>
    <row r="4" spans="1:9" x14ac:dyDescent="0.25">
      <c r="A4">
        <v>44256</v>
      </c>
      <c r="B4">
        <v>0</v>
      </c>
      <c r="C4">
        <v>553.53</v>
      </c>
      <c r="D4">
        <v>0.22</v>
      </c>
      <c r="E4">
        <v>0</v>
      </c>
      <c r="F4">
        <v>31</v>
      </c>
      <c r="G4">
        <v>23</v>
      </c>
      <c r="H4">
        <v>1.1165402419999999</v>
      </c>
      <c r="I4">
        <v>1.1173401350000001</v>
      </c>
    </row>
    <row r="5" spans="1:9" x14ac:dyDescent="0.25">
      <c r="A5">
        <v>44287</v>
      </c>
      <c r="B5">
        <v>0</v>
      </c>
      <c r="C5">
        <v>352.08</v>
      </c>
      <c r="D5">
        <v>0</v>
      </c>
      <c r="E5">
        <v>0</v>
      </c>
      <c r="F5">
        <v>30</v>
      </c>
      <c r="G5">
        <v>21</v>
      </c>
      <c r="H5">
        <v>1.120195504</v>
      </c>
      <c r="I5">
        <v>1.1188099300000001</v>
      </c>
    </row>
    <row r="6" spans="1:9" x14ac:dyDescent="0.25">
      <c r="A6">
        <v>44317</v>
      </c>
      <c r="B6">
        <v>0</v>
      </c>
      <c r="C6">
        <v>137.03</v>
      </c>
      <c r="D6">
        <v>21.89</v>
      </c>
      <c r="E6">
        <v>1</v>
      </c>
      <c r="F6">
        <v>31</v>
      </c>
      <c r="G6">
        <v>20</v>
      </c>
      <c r="H6">
        <v>1.1238627329999999</v>
      </c>
      <c r="I6">
        <v>1.120281659</v>
      </c>
    </row>
    <row r="7" spans="1:9" x14ac:dyDescent="0.25">
      <c r="A7">
        <v>44348</v>
      </c>
      <c r="B7">
        <v>0</v>
      </c>
      <c r="C7">
        <v>29.01</v>
      </c>
      <c r="D7">
        <v>55.68</v>
      </c>
      <c r="E7">
        <v>0</v>
      </c>
      <c r="F7">
        <v>30</v>
      </c>
      <c r="G7">
        <v>22</v>
      </c>
      <c r="H7">
        <v>1.127541967</v>
      </c>
      <c r="I7">
        <v>1.1217553229999999</v>
      </c>
    </row>
    <row r="8" spans="1:9" x14ac:dyDescent="0.25">
      <c r="A8">
        <v>44378</v>
      </c>
      <c r="B8">
        <v>0</v>
      </c>
      <c r="C8">
        <v>3.89</v>
      </c>
      <c r="D8">
        <v>118.17</v>
      </c>
      <c r="E8">
        <v>1</v>
      </c>
      <c r="F8">
        <v>31</v>
      </c>
      <c r="G8">
        <v>21</v>
      </c>
      <c r="H8">
        <v>1.1312332460000001</v>
      </c>
      <c r="I8">
        <v>1.123230926</v>
      </c>
    </row>
    <row r="9" spans="1:9" x14ac:dyDescent="0.25">
      <c r="A9">
        <v>44409</v>
      </c>
      <c r="B9">
        <v>0</v>
      </c>
      <c r="C9">
        <v>9.49</v>
      </c>
      <c r="D9">
        <v>79.930000000000007</v>
      </c>
      <c r="E9">
        <v>1</v>
      </c>
      <c r="F9">
        <v>31</v>
      </c>
      <c r="G9">
        <v>21</v>
      </c>
      <c r="H9">
        <v>1.1349366089999999</v>
      </c>
      <c r="I9">
        <v>1.1247084700000001</v>
      </c>
    </row>
    <row r="10" spans="1:9" x14ac:dyDescent="0.25">
      <c r="A10">
        <v>44440</v>
      </c>
      <c r="B10">
        <v>0</v>
      </c>
      <c r="C10">
        <v>68.5</v>
      </c>
      <c r="D10">
        <v>35.21</v>
      </c>
      <c r="E10">
        <v>1</v>
      </c>
      <c r="F10">
        <v>30</v>
      </c>
      <c r="G10">
        <v>21</v>
      </c>
      <c r="H10">
        <v>1.1386520959999999</v>
      </c>
      <c r="I10">
        <v>1.126187958</v>
      </c>
    </row>
    <row r="11" spans="1:9" x14ac:dyDescent="0.25">
      <c r="A11">
        <v>44470</v>
      </c>
      <c r="B11">
        <v>0</v>
      </c>
      <c r="C11">
        <v>243.2222222</v>
      </c>
      <c r="D11">
        <v>2.71</v>
      </c>
      <c r="E11">
        <v>1</v>
      </c>
      <c r="F11">
        <v>31</v>
      </c>
      <c r="G11">
        <v>20</v>
      </c>
      <c r="H11">
        <v>1.1423797469999999</v>
      </c>
      <c r="I11">
        <v>1.127669392</v>
      </c>
    </row>
    <row r="12" spans="1:9" x14ac:dyDescent="0.25">
      <c r="A12">
        <v>44501</v>
      </c>
      <c r="B12">
        <v>0</v>
      </c>
      <c r="C12">
        <v>434.36111110000002</v>
      </c>
      <c r="D12">
        <v>0</v>
      </c>
      <c r="E12">
        <v>0</v>
      </c>
      <c r="F12">
        <v>30</v>
      </c>
      <c r="G12">
        <v>22</v>
      </c>
      <c r="H12">
        <v>1.1461196010000001</v>
      </c>
      <c r="I12">
        <v>1.129152774</v>
      </c>
    </row>
    <row r="13" spans="1:9" x14ac:dyDescent="0.25">
      <c r="A13">
        <v>44531</v>
      </c>
      <c r="B13">
        <v>0</v>
      </c>
      <c r="C13">
        <v>585.51</v>
      </c>
      <c r="D13">
        <v>0</v>
      </c>
      <c r="E13">
        <v>2</v>
      </c>
      <c r="F13">
        <v>31</v>
      </c>
      <c r="G13">
        <v>21</v>
      </c>
      <c r="H13">
        <v>1.1498716980000001</v>
      </c>
      <c r="I13">
        <v>1.1306381080000001</v>
      </c>
    </row>
    <row r="14" spans="1:9" x14ac:dyDescent="0.25">
      <c r="A14">
        <v>44562</v>
      </c>
      <c r="B14">
        <v>0</v>
      </c>
      <c r="C14">
        <v>719.24</v>
      </c>
      <c r="D14">
        <v>0</v>
      </c>
      <c r="E14">
        <v>1</v>
      </c>
      <c r="F14">
        <v>31</v>
      </c>
      <c r="G14">
        <v>20</v>
      </c>
      <c r="H14">
        <v>1.15391303</v>
      </c>
      <c r="I14">
        <v>1.132301692</v>
      </c>
    </row>
    <row r="15" spans="1:9" x14ac:dyDescent="0.25">
      <c r="A15">
        <v>44593</v>
      </c>
      <c r="B15">
        <v>0</v>
      </c>
      <c r="C15">
        <v>661.05</v>
      </c>
      <c r="D15">
        <v>0</v>
      </c>
      <c r="E15">
        <v>1</v>
      </c>
      <c r="F15">
        <v>28</v>
      </c>
      <c r="G15">
        <v>19</v>
      </c>
      <c r="H15">
        <v>1.1579685639999999</v>
      </c>
      <c r="I15">
        <v>1.133967725</v>
      </c>
    </row>
    <row r="16" spans="1:9" x14ac:dyDescent="0.25">
      <c r="A16">
        <v>44621</v>
      </c>
      <c r="B16">
        <v>0</v>
      </c>
      <c r="C16">
        <v>553.53</v>
      </c>
      <c r="D16">
        <v>0.22</v>
      </c>
      <c r="E16">
        <v>0</v>
      </c>
      <c r="F16">
        <v>31</v>
      </c>
      <c r="G16">
        <v>23</v>
      </c>
      <c r="H16">
        <v>1.162038353</v>
      </c>
      <c r="I16">
        <v>1.135636208</v>
      </c>
    </row>
    <row r="17" spans="1:9" x14ac:dyDescent="0.25">
      <c r="A17">
        <v>44652</v>
      </c>
      <c r="B17">
        <v>0</v>
      </c>
      <c r="C17">
        <v>352.08</v>
      </c>
      <c r="D17">
        <v>0</v>
      </c>
      <c r="E17">
        <v>0</v>
      </c>
      <c r="F17">
        <v>30</v>
      </c>
      <c r="G17">
        <v>20</v>
      </c>
      <c r="H17">
        <v>1.1661224450000001</v>
      </c>
      <c r="I17">
        <v>1.1373071459999999</v>
      </c>
    </row>
    <row r="18" spans="1:9" x14ac:dyDescent="0.25">
      <c r="A18">
        <v>44682</v>
      </c>
      <c r="B18">
        <v>0</v>
      </c>
      <c r="C18">
        <v>137.03</v>
      </c>
      <c r="D18">
        <v>21.89</v>
      </c>
      <c r="E18">
        <v>1</v>
      </c>
      <c r="F18">
        <v>31</v>
      </c>
      <c r="G18">
        <v>21</v>
      </c>
      <c r="H18">
        <v>1.170220891</v>
      </c>
      <c r="I18">
        <v>1.138980543</v>
      </c>
    </row>
    <row r="19" spans="1:9" x14ac:dyDescent="0.25">
      <c r="A19">
        <v>44713</v>
      </c>
      <c r="B19">
        <v>0</v>
      </c>
      <c r="C19">
        <v>29.01</v>
      </c>
      <c r="D19">
        <v>55.68</v>
      </c>
      <c r="E19">
        <v>0</v>
      </c>
      <c r="F19">
        <v>30</v>
      </c>
      <c r="G19">
        <v>22</v>
      </c>
      <c r="H19">
        <v>1.1743337410000001</v>
      </c>
      <c r="I19">
        <v>1.1406564029999999</v>
      </c>
    </row>
    <row r="20" spans="1:9" x14ac:dyDescent="0.25">
      <c r="A20">
        <v>44743</v>
      </c>
      <c r="B20">
        <v>0</v>
      </c>
      <c r="C20">
        <v>3.89</v>
      </c>
      <c r="D20">
        <v>118.17</v>
      </c>
      <c r="E20">
        <v>1</v>
      </c>
      <c r="F20">
        <v>31</v>
      </c>
      <c r="G20">
        <v>20</v>
      </c>
      <c r="H20">
        <v>1.178461046</v>
      </c>
      <c r="I20">
        <v>1.1423347269999999</v>
      </c>
    </row>
    <row r="21" spans="1:9" x14ac:dyDescent="0.25">
      <c r="A21">
        <v>44774</v>
      </c>
      <c r="B21">
        <v>0</v>
      </c>
      <c r="C21">
        <v>9.49</v>
      </c>
      <c r="D21">
        <v>79.930000000000007</v>
      </c>
      <c r="E21">
        <v>1</v>
      </c>
      <c r="F21">
        <v>31</v>
      </c>
      <c r="G21">
        <v>22</v>
      </c>
      <c r="H21">
        <v>1.182602857</v>
      </c>
      <c r="I21">
        <v>1.1440155219999999</v>
      </c>
    </row>
    <row r="22" spans="1:9" x14ac:dyDescent="0.25">
      <c r="A22">
        <v>44805</v>
      </c>
      <c r="B22">
        <v>0</v>
      </c>
      <c r="C22">
        <v>68.5</v>
      </c>
      <c r="D22">
        <v>35.21</v>
      </c>
      <c r="E22">
        <v>1</v>
      </c>
      <c r="F22">
        <v>30</v>
      </c>
      <c r="G22">
        <v>21</v>
      </c>
      <c r="H22">
        <v>1.1867592250000001</v>
      </c>
      <c r="I22">
        <v>1.1456987890000001</v>
      </c>
    </row>
    <row r="23" spans="1:9" x14ac:dyDescent="0.25">
      <c r="A23">
        <v>44835</v>
      </c>
      <c r="B23">
        <v>0</v>
      </c>
      <c r="C23">
        <v>243.2222222</v>
      </c>
      <c r="D23">
        <v>2.71</v>
      </c>
      <c r="E23">
        <v>1</v>
      </c>
      <c r="F23">
        <v>31</v>
      </c>
      <c r="G23">
        <v>20</v>
      </c>
      <c r="H23">
        <v>1.190930201</v>
      </c>
      <c r="I23">
        <v>1.1473845330000001</v>
      </c>
    </row>
    <row r="24" spans="1:9" x14ac:dyDescent="0.25">
      <c r="A24">
        <v>44866</v>
      </c>
      <c r="B24">
        <v>0</v>
      </c>
      <c r="C24">
        <v>434.36111110000002</v>
      </c>
      <c r="D24">
        <v>0</v>
      </c>
      <c r="E24">
        <v>0</v>
      </c>
      <c r="F24">
        <v>30</v>
      </c>
      <c r="G24">
        <v>22</v>
      </c>
      <c r="H24">
        <v>1.195115836</v>
      </c>
      <c r="I24">
        <v>1.149072758</v>
      </c>
    </row>
    <row r="25" spans="1:9" x14ac:dyDescent="0.25">
      <c r="A25">
        <v>44896</v>
      </c>
      <c r="B25">
        <v>0</v>
      </c>
      <c r="C25">
        <v>585.51</v>
      </c>
      <c r="D25">
        <v>0</v>
      </c>
      <c r="E25">
        <v>2</v>
      </c>
      <c r="F25">
        <v>31</v>
      </c>
      <c r="G25">
        <v>20</v>
      </c>
      <c r="H25">
        <v>1.199316182</v>
      </c>
      <c r="I25">
        <v>1.1507634659999999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9642-8B33-4A32-AAB5-14FA8178EE13}">
  <dimension ref="A1:S121"/>
  <sheetViews>
    <sheetView workbookViewId="0">
      <selection activeCell="L1" sqref="L1:R1"/>
    </sheetView>
  </sheetViews>
  <sheetFormatPr defaultRowHeight="15" x14ac:dyDescent="0.25"/>
  <cols>
    <col min="1" max="1" width="9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19" x14ac:dyDescent="0.25">
      <c r="A1" t="s">
        <v>9</v>
      </c>
      <c r="B1" t="s">
        <v>8</v>
      </c>
      <c r="C1" t="s">
        <v>3</v>
      </c>
      <c r="D1" t="s">
        <v>4</v>
      </c>
      <c r="E1" t="s">
        <v>5</v>
      </c>
      <c r="F1" t="s">
        <v>1</v>
      </c>
      <c r="G1" t="s">
        <v>2</v>
      </c>
      <c r="H1" t="s">
        <v>6</v>
      </c>
      <c r="I1" t="s">
        <v>7</v>
      </c>
      <c r="K1" t="s">
        <v>8</v>
      </c>
      <c r="L1" t="s">
        <v>3</v>
      </c>
      <c r="M1" t="s">
        <v>4</v>
      </c>
      <c r="N1" t="s">
        <v>5</v>
      </c>
      <c r="O1" t="s">
        <v>1</v>
      </c>
      <c r="P1" t="s">
        <v>2</v>
      </c>
      <c r="Q1" t="s">
        <v>6</v>
      </c>
      <c r="R1" t="s">
        <v>7</v>
      </c>
      <c r="S1" t="s">
        <v>31</v>
      </c>
    </row>
    <row r="2" spans="1:19" x14ac:dyDescent="0.25">
      <c r="A2">
        <v>40544</v>
      </c>
      <c r="B2">
        <v>304929970.69999999</v>
      </c>
      <c r="C2">
        <v>798.8</v>
      </c>
      <c r="D2">
        <v>0</v>
      </c>
      <c r="E2">
        <v>1</v>
      </c>
      <c r="F2">
        <v>31</v>
      </c>
      <c r="G2">
        <v>20</v>
      </c>
      <c r="H2">
        <v>0.96565255400000005</v>
      </c>
      <c r="I2">
        <v>0.98832852299999996</v>
      </c>
      <c r="K2">
        <f t="shared" ref="K2:K33" si="0">WHSL_kWhA</f>
        <v>187253125.20415416</v>
      </c>
      <c r="L2">
        <f t="shared" ref="L2:L33" si="1">N10HDD18*C2</f>
        <v>48173387.088460885</v>
      </c>
      <c r="M2">
        <f t="shared" ref="M2:M33" si="2">N10CDD18*D2</f>
        <v>0</v>
      </c>
      <c r="N2">
        <f t="shared" ref="N2:N33" si="3">StatDays*E2</f>
        <v>3504057.7765637529</v>
      </c>
      <c r="O2">
        <f t="shared" ref="O2:O33" si="4">MonthDays*F2</f>
        <v>129753945.3095531</v>
      </c>
      <c r="P2">
        <f t="shared" ref="P2:P33" si="5">PeakDays*G2</f>
        <v>37896475.143352166</v>
      </c>
      <c r="Q2">
        <f t="shared" ref="Q2:Q33" si="6">OntarioGDP*H2</f>
        <v>-54764525.482897334</v>
      </c>
      <c r="R2">
        <f t="shared" ref="R2:R33" si="7">LondonPop*I2</f>
        <v>-58725924.419349536</v>
      </c>
      <c r="S2">
        <f t="shared" ref="S2:S33" si="8">SUM(K2:R2)</f>
        <v>293090540.61983716</v>
      </c>
    </row>
    <row r="3" spans="1:19" x14ac:dyDescent="0.25">
      <c r="A3">
        <v>40575</v>
      </c>
      <c r="B3">
        <v>273057173.30000001</v>
      </c>
      <c r="C3">
        <v>677.8</v>
      </c>
      <c r="D3">
        <v>0</v>
      </c>
      <c r="E3">
        <v>1</v>
      </c>
      <c r="F3">
        <v>28</v>
      </c>
      <c r="G3">
        <v>19</v>
      </c>
      <c r="H3">
        <v>0.96757403900000005</v>
      </c>
      <c r="I3">
        <v>0.98877499300000005</v>
      </c>
      <c r="K3">
        <f t="shared" si="0"/>
        <v>187253125.20415416</v>
      </c>
      <c r="L3">
        <f t="shared" si="1"/>
        <v>40876216.535501741</v>
      </c>
      <c r="M3">
        <f t="shared" si="2"/>
        <v>0</v>
      </c>
      <c r="N3">
        <f t="shared" si="3"/>
        <v>3504057.7765637529</v>
      </c>
      <c r="O3">
        <f t="shared" si="4"/>
        <v>117197111.89249957</v>
      </c>
      <c r="P3">
        <f t="shared" si="5"/>
        <v>36001651.386184558</v>
      </c>
      <c r="Q3">
        <f t="shared" si="6"/>
        <v>-54873497.611445658</v>
      </c>
      <c r="R3">
        <f t="shared" si="7"/>
        <v>-58752453.415392198</v>
      </c>
      <c r="S3">
        <f t="shared" si="8"/>
        <v>271206211.76806593</v>
      </c>
    </row>
    <row r="4" spans="1:19" x14ac:dyDescent="0.25">
      <c r="A4">
        <v>40603</v>
      </c>
      <c r="B4">
        <v>287376109.69999999</v>
      </c>
      <c r="C4">
        <v>599.6</v>
      </c>
      <c r="D4">
        <v>0</v>
      </c>
      <c r="E4">
        <v>0</v>
      </c>
      <c r="F4">
        <v>31</v>
      </c>
      <c r="G4">
        <v>23</v>
      </c>
      <c r="H4">
        <v>0.96949934699999996</v>
      </c>
      <c r="I4">
        <v>0.98922166499999997</v>
      </c>
      <c r="K4">
        <f t="shared" si="0"/>
        <v>187253125.20415416</v>
      </c>
      <c r="L4">
        <f t="shared" si="1"/>
        <v>36160193.913671948</v>
      </c>
      <c r="M4">
        <f t="shared" si="2"/>
        <v>0</v>
      </c>
      <c r="N4">
        <f t="shared" si="3"/>
        <v>0</v>
      </c>
      <c r="O4">
        <f t="shared" si="4"/>
        <v>129753945.3095531</v>
      </c>
      <c r="P4">
        <f t="shared" si="5"/>
        <v>43580946.414854996</v>
      </c>
      <c r="Q4">
        <f t="shared" si="6"/>
        <v>-54982686.551703379</v>
      </c>
      <c r="R4">
        <f t="shared" si="7"/>
        <v>-58778994.414161116</v>
      </c>
      <c r="S4">
        <f t="shared" si="8"/>
        <v>282986529.87636971</v>
      </c>
    </row>
    <row r="5" spans="1:19" x14ac:dyDescent="0.25">
      <c r="A5">
        <v>40634</v>
      </c>
      <c r="B5">
        <v>254949995.59999999</v>
      </c>
      <c r="C5">
        <v>330.4</v>
      </c>
      <c r="D5">
        <v>0</v>
      </c>
      <c r="E5">
        <v>0</v>
      </c>
      <c r="F5">
        <v>30</v>
      </c>
      <c r="G5">
        <v>20</v>
      </c>
      <c r="H5">
        <v>0.97142848599999998</v>
      </c>
      <c r="I5">
        <v>0.98966853799999999</v>
      </c>
      <c r="K5">
        <f t="shared" si="0"/>
        <v>187253125.20415416</v>
      </c>
      <c r="L5">
        <f t="shared" si="1"/>
        <v>19925497.113204151</v>
      </c>
      <c r="M5">
        <f t="shared" si="2"/>
        <v>0</v>
      </c>
      <c r="N5">
        <f t="shared" si="3"/>
        <v>0</v>
      </c>
      <c r="O5">
        <f t="shared" si="4"/>
        <v>125568334.17053525</v>
      </c>
      <c r="P5">
        <f t="shared" si="5"/>
        <v>37896475.143352166</v>
      </c>
      <c r="Q5">
        <f t="shared" si="6"/>
        <v>-55092092.757370129</v>
      </c>
      <c r="R5">
        <f t="shared" si="7"/>
        <v>-58805547.35623689</v>
      </c>
      <c r="S5">
        <f t="shared" si="8"/>
        <v>256745791.51763874</v>
      </c>
    </row>
    <row r="6" spans="1:19" x14ac:dyDescent="0.25">
      <c r="A6">
        <v>40664</v>
      </c>
      <c r="B6">
        <v>263999436.80000001</v>
      </c>
      <c r="C6">
        <v>126.4</v>
      </c>
      <c r="D6">
        <v>17.399999999999999</v>
      </c>
      <c r="E6">
        <v>1</v>
      </c>
      <c r="F6">
        <v>31</v>
      </c>
      <c r="G6">
        <v>21</v>
      </c>
      <c r="H6">
        <v>0.97336146400000001</v>
      </c>
      <c r="I6">
        <v>0.99011561299999995</v>
      </c>
      <c r="K6">
        <f t="shared" si="0"/>
        <v>187253125.20415416</v>
      </c>
      <c r="L6">
        <f t="shared" si="1"/>
        <v>7622829.4040829455</v>
      </c>
      <c r="M6">
        <f t="shared" si="2"/>
        <v>12861417.600266257</v>
      </c>
      <c r="N6">
        <f t="shared" si="3"/>
        <v>3504057.7765637529</v>
      </c>
      <c r="O6">
        <f t="shared" si="4"/>
        <v>129753945.3095531</v>
      </c>
      <c r="P6">
        <f t="shared" si="5"/>
        <v>39791298.900519781</v>
      </c>
      <c r="Q6">
        <f t="shared" si="6"/>
        <v>-55201716.682145543</v>
      </c>
      <c r="R6">
        <f t="shared" si="7"/>
        <v>-58832112.301038928</v>
      </c>
      <c r="S6">
        <f t="shared" si="8"/>
        <v>266752845.21195555</v>
      </c>
    </row>
    <row r="7" spans="1:19" x14ac:dyDescent="0.25">
      <c r="A7">
        <v>40695</v>
      </c>
      <c r="B7">
        <v>283035539.5</v>
      </c>
      <c r="C7">
        <v>27</v>
      </c>
      <c r="D7">
        <v>39.6</v>
      </c>
      <c r="E7">
        <v>0</v>
      </c>
      <c r="F7">
        <v>30</v>
      </c>
      <c r="G7">
        <v>22</v>
      </c>
      <c r="H7">
        <v>0.97529828799999996</v>
      </c>
      <c r="I7">
        <v>0.99056288999999997</v>
      </c>
      <c r="K7">
        <f t="shared" si="0"/>
        <v>187253125.20415416</v>
      </c>
      <c r="L7">
        <f t="shared" si="1"/>
        <v>1628294.2556189834</v>
      </c>
      <c r="M7">
        <f t="shared" si="2"/>
        <v>29270812.469571486</v>
      </c>
      <c r="N7">
        <f t="shared" si="3"/>
        <v>0</v>
      </c>
      <c r="O7">
        <f t="shared" si="4"/>
        <v>125568334.17053525</v>
      </c>
      <c r="P7">
        <f t="shared" si="5"/>
        <v>41686122.657687388</v>
      </c>
      <c r="Q7">
        <f t="shared" si="6"/>
        <v>-55311558.723016784</v>
      </c>
      <c r="R7">
        <f t="shared" si="7"/>
        <v>-58858689.248567253</v>
      </c>
      <c r="S7">
        <f t="shared" si="8"/>
        <v>271236440.7859832</v>
      </c>
    </row>
    <row r="8" spans="1:19" x14ac:dyDescent="0.25">
      <c r="A8">
        <v>40725</v>
      </c>
      <c r="B8">
        <v>346752252.30000001</v>
      </c>
      <c r="C8">
        <v>0</v>
      </c>
      <c r="D8">
        <v>160.9</v>
      </c>
      <c r="E8">
        <v>1</v>
      </c>
      <c r="F8">
        <v>31</v>
      </c>
      <c r="G8">
        <v>20</v>
      </c>
      <c r="H8">
        <v>0.97723896600000004</v>
      </c>
      <c r="I8">
        <v>0.99101036899999995</v>
      </c>
      <c r="K8">
        <f t="shared" si="0"/>
        <v>187253125.20415416</v>
      </c>
      <c r="L8">
        <f t="shared" si="1"/>
        <v>0</v>
      </c>
      <c r="M8">
        <f t="shared" si="2"/>
        <v>118931154.70591041</v>
      </c>
      <c r="N8">
        <f t="shared" si="3"/>
        <v>3504057.7765637529</v>
      </c>
      <c r="O8">
        <f t="shared" si="4"/>
        <v>129753945.3095531</v>
      </c>
      <c r="P8">
        <f t="shared" si="5"/>
        <v>37896475.143352166</v>
      </c>
      <c r="Q8">
        <f t="shared" si="6"/>
        <v>-55421619.333683491</v>
      </c>
      <c r="R8">
        <f t="shared" si="7"/>
        <v>-58885278.19882185</v>
      </c>
      <c r="S8">
        <f t="shared" si="8"/>
        <v>363031860.60702825</v>
      </c>
    </row>
    <row r="9" spans="1:19" x14ac:dyDescent="0.25">
      <c r="A9">
        <v>40756</v>
      </c>
      <c r="B9">
        <v>316545486.19999999</v>
      </c>
      <c r="C9">
        <v>1.5</v>
      </c>
      <c r="D9">
        <v>82.9</v>
      </c>
      <c r="E9">
        <v>1</v>
      </c>
      <c r="F9">
        <v>31</v>
      </c>
      <c r="G9">
        <v>22</v>
      </c>
      <c r="H9">
        <v>0.97918350600000004</v>
      </c>
      <c r="I9">
        <v>0.99145805099999995</v>
      </c>
      <c r="K9">
        <f t="shared" si="0"/>
        <v>187253125.20415416</v>
      </c>
      <c r="L9">
        <f t="shared" si="1"/>
        <v>90460.791978832422</v>
      </c>
      <c r="M9">
        <f t="shared" si="2"/>
        <v>61276524.084027179</v>
      </c>
      <c r="N9">
        <f t="shared" si="3"/>
        <v>3504057.7765637529</v>
      </c>
      <c r="O9">
        <f t="shared" si="4"/>
        <v>129753945.3095531</v>
      </c>
      <c r="P9">
        <f t="shared" si="5"/>
        <v>41686122.657687388</v>
      </c>
      <c r="Q9">
        <f t="shared" si="6"/>
        <v>-55531898.967845276</v>
      </c>
      <c r="R9">
        <f t="shared" si="7"/>
        <v>-58911879.211222157</v>
      </c>
      <c r="S9">
        <f t="shared" si="8"/>
        <v>309120457.64489698</v>
      </c>
    </row>
    <row r="10" spans="1:19" x14ac:dyDescent="0.25">
      <c r="A10">
        <v>40787</v>
      </c>
      <c r="B10">
        <v>274826846</v>
      </c>
      <c r="C10">
        <v>71.900000000000006</v>
      </c>
      <c r="D10">
        <v>29</v>
      </c>
      <c r="E10">
        <v>1</v>
      </c>
      <c r="F10">
        <v>30</v>
      </c>
      <c r="G10">
        <v>21</v>
      </c>
      <c r="H10">
        <v>0.98113191499999997</v>
      </c>
      <c r="I10">
        <v>0.99190593400000004</v>
      </c>
      <c r="K10">
        <f t="shared" si="0"/>
        <v>187253125.20415416</v>
      </c>
      <c r="L10">
        <f t="shared" si="1"/>
        <v>4336087.295518701</v>
      </c>
      <c r="M10">
        <f t="shared" si="2"/>
        <v>21435696.000443764</v>
      </c>
      <c r="N10">
        <f t="shared" si="3"/>
        <v>3504057.7765637529</v>
      </c>
      <c r="O10">
        <f t="shared" si="4"/>
        <v>125568334.17053525</v>
      </c>
      <c r="P10">
        <f t="shared" si="5"/>
        <v>39791298.900519781</v>
      </c>
      <c r="Q10">
        <f t="shared" si="6"/>
        <v>-55642398.022489309</v>
      </c>
      <c r="R10">
        <f t="shared" si="7"/>
        <v>-58938492.166929312</v>
      </c>
      <c r="S10">
        <f t="shared" si="8"/>
        <v>267307709.15831679</v>
      </c>
    </row>
    <row r="11" spans="1:19" x14ac:dyDescent="0.25">
      <c r="A11">
        <v>40817</v>
      </c>
      <c r="B11">
        <v>261557546.80000001</v>
      </c>
      <c r="C11">
        <v>234.6</v>
      </c>
      <c r="D11">
        <v>0</v>
      </c>
      <c r="E11">
        <v>1</v>
      </c>
      <c r="F11">
        <v>31</v>
      </c>
      <c r="G11">
        <v>20</v>
      </c>
      <c r="H11">
        <v>0.98308420100000005</v>
      </c>
      <c r="I11">
        <v>0.99235401999999995</v>
      </c>
      <c r="K11">
        <f t="shared" si="0"/>
        <v>187253125.20415416</v>
      </c>
      <c r="L11">
        <f t="shared" si="1"/>
        <v>14148067.86548939</v>
      </c>
      <c r="M11">
        <f t="shared" si="2"/>
        <v>0</v>
      </c>
      <c r="N11">
        <f t="shared" si="3"/>
        <v>3504057.7765637529</v>
      </c>
      <c r="O11">
        <f t="shared" si="4"/>
        <v>129753945.3095531</v>
      </c>
      <c r="P11">
        <f t="shared" si="5"/>
        <v>37896475.143352166</v>
      </c>
      <c r="Q11">
        <f t="shared" si="6"/>
        <v>-55753116.951315247</v>
      </c>
      <c r="R11">
        <f t="shared" si="7"/>
        <v>-58965117.18478217</v>
      </c>
      <c r="S11">
        <f t="shared" si="8"/>
        <v>257837437.16301516</v>
      </c>
    </row>
    <row r="12" spans="1:19" x14ac:dyDescent="0.25">
      <c r="A12">
        <v>40848</v>
      </c>
      <c r="B12">
        <v>260988849.80000001</v>
      </c>
      <c r="C12">
        <v>347.9</v>
      </c>
      <c r="D12">
        <v>0</v>
      </c>
      <c r="E12">
        <v>0</v>
      </c>
      <c r="F12">
        <v>30</v>
      </c>
      <c r="G12">
        <v>22</v>
      </c>
      <c r="H12">
        <v>0.98504037200000005</v>
      </c>
      <c r="I12">
        <v>0.99280230800000002</v>
      </c>
      <c r="K12">
        <f t="shared" si="0"/>
        <v>187253125.20415416</v>
      </c>
      <c r="L12">
        <f t="shared" si="1"/>
        <v>20980873.019623864</v>
      </c>
      <c r="M12">
        <f t="shared" si="2"/>
        <v>0</v>
      </c>
      <c r="N12">
        <f t="shared" si="3"/>
        <v>0</v>
      </c>
      <c r="O12">
        <f t="shared" si="4"/>
        <v>125568334.17053525</v>
      </c>
      <c r="P12">
        <f t="shared" si="5"/>
        <v>41686122.657687388</v>
      </c>
      <c r="Q12">
        <f t="shared" si="6"/>
        <v>-55864056.208022691</v>
      </c>
      <c r="R12">
        <f t="shared" si="7"/>
        <v>-58991754.205361314</v>
      </c>
      <c r="S12">
        <f t="shared" si="8"/>
        <v>260632644.63861662</v>
      </c>
    </row>
    <row r="13" spans="1:19" x14ac:dyDescent="0.25">
      <c r="A13">
        <v>40878</v>
      </c>
      <c r="B13">
        <v>280608950.30000001</v>
      </c>
      <c r="C13">
        <v>548.4</v>
      </c>
      <c r="D13">
        <v>0</v>
      </c>
      <c r="E13">
        <v>2</v>
      </c>
      <c r="F13">
        <v>31</v>
      </c>
      <c r="G13">
        <v>20</v>
      </c>
      <c r="H13">
        <v>0.98700043500000001</v>
      </c>
      <c r="I13">
        <v>0.99325079900000002</v>
      </c>
      <c r="K13">
        <f t="shared" si="0"/>
        <v>187253125.20415416</v>
      </c>
      <c r="L13">
        <f t="shared" si="1"/>
        <v>33072465.54746113</v>
      </c>
      <c r="M13">
        <f t="shared" si="2"/>
        <v>0</v>
      </c>
      <c r="N13">
        <f t="shared" si="3"/>
        <v>7008115.5531275058</v>
      </c>
      <c r="O13">
        <f t="shared" si="4"/>
        <v>129753945.3095531</v>
      </c>
      <c r="P13">
        <f t="shared" si="5"/>
        <v>37896475.143352166</v>
      </c>
      <c r="Q13">
        <f t="shared" si="6"/>
        <v>-55975216.189598821</v>
      </c>
      <c r="R13">
        <f t="shared" si="7"/>
        <v>-59018403.288086168</v>
      </c>
      <c r="S13">
        <f t="shared" si="8"/>
        <v>279990507.27996308</v>
      </c>
    </row>
    <row r="14" spans="1:19" x14ac:dyDescent="0.25">
      <c r="A14">
        <v>40909</v>
      </c>
      <c r="B14">
        <v>294926113.60000002</v>
      </c>
      <c r="C14">
        <v>644.79999999999995</v>
      </c>
      <c r="D14">
        <v>0</v>
      </c>
      <c r="E14">
        <v>1</v>
      </c>
      <c r="F14">
        <v>31</v>
      </c>
      <c r="G14">
        <v>21</v>
      </c>
      <c r="H14">
        <v>0.98807724699999999</v>
      </c>
      <c r="I14">
        <v>0.99381148799999997</v>
      </c>
      <c r="K14">
        <f t="shared" si="0"/>
        <v>187253125.20415416</v>
      </c>
      <c r="L14">
        <f t="shared" si="1"/>
        <v>38886079.111967422</v>
      </c>
      <c r="M14">
        <f t="shared" si="2"/>
        <v>0</v>
      </c>
      <c r="N14">
        <f t="shared" si="3"/>
        <v>3504057.7765637529</v>
      </c>
      <c r="O14">
        <f t="shared" si="4"/>
        <v>129753945.3095531</v>
      </c>
      <c r="P14">
        <f t="shared" si="5"/>
        <v>39791298.900519781</v>
      </c>
      <c r="Q14">
        <f t="shared" si="6"/>
        <v>-56036284.839984521</v>
      </c>
      <c r="R14">
        <f t="shared" si="7"/>
        <v>-59051719.11280486</v>
      </c>
      <c r="S14">
        <f t="shared" si="8"/>
        <v>284100502.34996879</v>
      </c>
    </row>
    <row r="15" spans="1:19" x14ac:dyDescent="0.25">
      <c r="A15">
        <v>40940</v>
      </c>
      <c r="B15">
        <v>269353085.89999998</v>
      </c>
      <c r="C15">
        <v>553</v>
      </c>
      <c r="D15">
        <v>0</v>
      </c>
      <c r="E15">
        <v>1</v>
      </c>
      <c r="F15">
        <v>29</v>
      </c>
      <c r="G15">
        <v>20</v>
      </c>
      <c r="H15">
        <v>0.98915523400000005</v>
      </c>
      <c r="I15">
        <v>0.99437249400000005</v>
      </c>
      <c r="K15">
        <f t="shared" si="0"/>
        <v>187253125.20415416</v>
      </c>
      <c r="L15">
        <f t="shared" si="1"/>
        <v>33349878.642862882</v>
      </c>
      <c r="M15">
        <f t="shared" si="2"/>
        <v>0</v>
      </c>
      <c r="N15">
        <f t="shared" si="3"/>
        <v>3504057.7765637529</v>
      </c>
      <c r="O15">
        <f t="shared" si="4"/>
        <v>121382723.03151742</v>
      </c>
      <c r="P15">
        <f t="shared" si="5"/>
        <v>37896475.143352166</v>
      </c>
      <c r="Q15">
        <f t="shared" si="6"/>
        <v>-56097420.127502993</v>
      </c>
      <c r="R15">
        <f t="shared" si="7"/>
        <v>-59085053.773485102</v>
      </c>
      <c r="S15">
        <f t="shared" si="8"/>
        <v>268203785.89746228</v>
      </c>
    </row>
    <row r="16" spans="1:19" x14ac:dyDescent="0.25">
      <c r="A16">
        <v>40969</v>
      </c>
      <c r="B16">
        <v>269563589.39999998</v>
      </c>
      <c r="C16">
        <v>331.1</v>
      </c>
      <c r="D16">
        <v>2.2000000000000002</v>
      </c>
      <c r="E16">
        <v>0</v>
      </c>
      <c r="F16">
        <v>31</v>
      </c>
      <c r="G16">
        <v>22</v>
      </c>
      <c r="H16">
        <v>0.99023439700000004</v>
      </c>
      <c r="I16">
        <v>0.99493381700000005</v>
      </c>
      <c r="K16">
        <f t="shared" si="0"/>
        <v>187253125.20415416</v>
      </c>
      <c r="L16">
        <f t="shared" si="1"/>
        <v>19967712.149460942</v>
      </c>
      <c r="M16">
        <f t="shared" si="2"/>
        <v>1626156.2483095271</v>
      </c>
      <c r="N16">
        <f t="shared" si="3"/>
        <v>0</v>
      </c>
      <c r="O16">
        <f t="shared" si="4"/>
        <v>129753945.3095531</v>
      </c>
      <c r="P16">
        <f t="shared" si="5"/>
        <v>41686122.657687388</v>
      </c>
      <c r="Q16">
        <f t="shared" si="6"/>
        <v>-56158622.108866677</v>
      </c>
      <c r="R16">
        <f t="shared" si="7"/>
        <v>-59118407.270126872</v>
      </c>
      <c r="S16">
        <f t="shared" si="8"/>
        <v>265010032.19017154</v>
      </c>
    </row>
    <row r="17" spans="1:19" x14ac:dyDescent="0.25">
      <c r="A17">
        <v>41000</v>
      </c>
      <c r="B17">
        <v>244688041.19999999</v>
      </c>
      <c r="C17">
        <v>334.6</v>
      </c>
      <c r="D17">
        <v>0</v>
      </c>
      <c r="E17">
        <v>0</v>
      </c>
      <c r="F17">
        <v>30</v>
      </c>
      <c r="G17">
        <v>20</v>
      </c>
      <c r="H17">
        <v>0.99131473699999995</v>
      </c>
      <c r="I17">
        <v>0.995495456</v>
      </c>
      <c r="K17">
        <f t="shared" si="0"/>
        <v>187253125.20415416</v>
      </c>
      <c r="L17">
        <f t="shared" si="1"/>
        <v>20178787.330744885</v>
      </c>
      <c r="M17">
        <f t="shared" si="2"/>
        <v>0</v>
      </c>
      <c r="N17">
        <f t="shared" si="3"/>
        <v>0</v>
      </c>
      <c r="O17">
        <f t="shared" si="4"/>
        <v>125568334.17053525</v>
      </c>
      <c r="P17">
        <f t="shared" si="5"/>
        <v>37896475.143352166</v>
      </c>
      <c r="Q17">
        <f t="shared" si="6"/>
        <v>-56219890.840788022</v>
      </c>
      <c r="R17">
        <f t="shared" si="7"/>
        <v>-59151779.543310732</v>
      </c>
      <c r="S17">
        <f t="shared" si="8"/>
        <v>255525051.46468773</v>
      </c>
    </row>
    <row r="18" spans="1:19" x14ac:dyDescent="0.25">
      <c r="A18">
        <v>41030</v>
      </c>
      <c r="B18">
        <v>266759217.19999999</v>
      </c>
      <c r="C18">
        <v>87.2</v>
      </c>
      <c r="D18">
        <v>28.5</v>
      </c>
      <c r="E18">
        <v>1</v>
      </c>
      <c r="F18">
        <v>31</v>
      </c>
      <c r="G18">
        <v>22</v>
      </c>
      <c r="H18">
        <v>0.99239625600000003</v>
      </c>
      <c r="I18">
        <v>0.99605741299999995</v>
      </c>
      <c r="K18">
        <f t="shared" si="0"/>
        <v>187253125.20415416</v>
      </c>
      <c r="L18">
        <f t="shared" si="1"/>
        <v>5258787.3737027915</v>
      </c>
      <c r="M18">
        <f t="shared" si="2"/>
        <v>21066115.034918871</v>
      </c>
      <c r="N18">
        <f t="shared" si="3"/>
        <v>3504057.7765637529</v>
      </c>
      <c r="O18">
        <f t="shared" si="4"/>
        <v>129753945.3095531</v>
      </c>
      <c r="P18">
        <f t="shared" si="5"/>
        <v>41686122.657687388</v>
      </c>
      <c r="Q18">
        <f t="shared" si="6"/>
        <v>-56281226.436691955</v>
      </c>
      <c r="R18">
        <f t="shared" si="7"/>
        <v>-59185170.711875558</v>
      </c>
      <c r="S18">
        <f t="shared" si="8"/>
        <v>273055756.20801258</v>
      </c>
    </row>
    <row r="19" spans="1:19" x14ac:dyDescent="0.25">
      <c r="A19">
        <v>41061</v>
      </c>
      <c r="B19">
        <v>295415122.89999998</v>
      </c>
      <c r="C19">
        <v>28.2</v>
      </c>
      <c r="D19">
        <v>81.7</v>
      </c>
      <c r="E19">
        <v>0</v>
      </c>
      <c r="F19">
        <v>30</v>
      </c>
      <c r="G19">
        <v>21</v>
      </c>
      <c r="H19">
        <v>0.99347895500000005</v>
      </c>
      <c r="I19">
        <v>0.99661968599999995</v>
      </c>
      <c r="K19">
        <f t="shared" si="0"/>
        <v>187253125.20415416</v>
      </c>
      <c r="L19">
        <f t="shared" si="1"/>
        <v>1700662.8892020492</v>
      </c>
      <c r="M19">
        <f t="shared" si="2"/>
        <v>60389529.766767435</v>
      </c>
      <c r="N19">
        <f t="shared" si="3"/>
        <v>0</v>
      </c>
      <c r="O19">
        <f t="shared" si="4"/>
        <v>125568334.17053525</v>
      </c>
      <c r="P19">
        <f t="shared" si="5"/>
        <v>39791298.900519781</v>
      </c>
      <c r="Q19">
        <f t="shared" si="6"/>
        <v>-56342628.95329091</v>
      </c>
      <c r="R19">
        <f t="shared" si="7"/>
        <v>-59218580.656982481</v>
      </c>
      <c r="S19">
        <f t="shared" si="8"/>
        <v>299141741.32090527</v>
      </c>
    </row>
    <row r="20" spans="1:19" x14ac:dyDescent="0.25">
      <c r="A20">
        <v>41091</v>
      </c>
      <c r="B20">
        <v>343085424.19999999</v>
      </c>
      <c r="C20">
        <v>0</v>
      </c>
      <c r="D20">
        <v>161</v>
      </c>
      <c r="E20">
        <v>1</v>
      </c>
      <c r="F20">
        <v>31</v>
      </c>
      <c r="G20">
        <v>21</v>
      </c>
      <c r="H20">
        <v>0.99456283599999995</v>
      </c>
      <c r="I20">
        <v>0.99718227699999995</v>
      </c>
      <c r="K20">
        <f t="shared" si="0"/>
        <v>187253125.20415416</v>
      </c>
      <c r="L20">
        <f t="shared" si="1"/>
        <v>0</v>
      </c>
      <c r="M20">
        <f t="shared" si="2"/>
        <v>119005070.89901538</v>
      </c>
      <c r="N20">
        <f t="shared" si="3"/>
        <v>3504057.7765637529</v>
      </c>
      <c r="O20">
        <f t="shared" si="4"/>
        <v>129753945.3095531</v>
      </c>
      <c r="P20">
        <f t="shared" si="5"/>
        <v>39791298.900519781</v>
      </c>
      <c r="Q20">
        <f t="shared" si="6"/>
        <v>-56404098.504009791</v>
      </c>
      <c r="R20">
        <f t="shared" si="7"/>
        <v>-59252009.497470379</v>
      </c>
      <c r="S20">
        <f t="shared" si="8"/>
        <v>363651390.08832604</v>
      </c>
    </row>
    <row r="21" spans="1:19" x14ac:dyDescent="0.25">
      <c r="A21">
        <v>41122</v>
      </c>
      <c r="B21">
        <v>308311295.80000001</v>
      </c>
      <c r="C21">
        <v>7.8</v>
      </c>
      <c r="D21">
        <v>79.599999999999994</v>
      </c>
      <c r="E21">
        <v>1</v>
      </c>
      <c r="F21">
        <v>31</v>
      </c>
      <c r="G21">
        <v>22</v>
      </c>
      <c r="H21">
        <v>0.99564789799999998</v>
      </c>
      <c r="I21">
        <v>0.99774518599999995</v>
      </c>
      <c r="K21">
        <f t="shared" si="0"/>
        <v>187253125.20415416</v>
      </c>
      <c r="L21">
        <f t="shared" si="1"/>
        <v>470396.11828992853</v>
      </c>
      <c r="M21">
        <f t="shared" si="2"/>
        <v>58837289.711562879</v>
      </c>
      <c r="N21">
        <f t="shared" si="3"/>
        <v>3504057.7765637529</v>
      </c>
      <c r="O21">
        <f t="shared" si="4"/>
        <v>129753945.3095531</v>
      </c>
      <c r="P21">
        <f t="shared" si="5"/>
        <v>41686122.657687388</v>
      </c>
      <c r="Q21">
        <f t="shared" si="6"/>
        <v>-56465635.032136165</v>
      </c>
      <c r="R21">
        <f t="shared" si="7"/>
        <v>-59285457.23333925</v>
      </c>
      <c r="S21">
        <f t="shared" si="8"/>
        <v>305753844.51233578</v>
      </c>
    </row>
    <row r="22" spans="1:19" x14ac:dyDescent="0.25">
      <c r="A22">
        <v>41153</v>
      </c>
      <c r="B22">
        <v>265260691.19999999</v>
      </c>
      <c r="C22">
        <v>103.4</v>
      </c>
      <c r="D22">
        <v>27.7</v>
      </c>
      <c r="E22">
        <v>1</v>
      </c>
      <c r="F22">
        <v>30</v>
      </c>
      <c r="G22">
        <v>19</v>
      </c>
      <c r="H22">
        <v>0.99673414500000002</v>
      </c>
      <c r="I22">
        <v>0.99830841199999998</v>
      </c>
      <c r="K22">
        <f t="shared" si="0"/>
        <v>187253125.20415416</v>
      </c>
      <c r="L22">
        <f t="shared" si="1"/>
        <v>6235763.9270741818</v>
      </c>
      <c r="M22">
        <f t="shared" si="2"/>
        <v>20474785.490079045</v>
      </c>
      <c r="N22">
        <f t="shared" si="3"/>
        <v>3504057.7765637529</v>
      </c>
      <c r="O22">
        <f t="shared" si="4"/>
        <v>125568334.17053525</v>
      </c>
      <c r="P22">
        <f t="shared" si="5"/>
        <v>36001651.386184558</v>
      </c>
      <c r="Q22">
        <f t="shared" si="6"/>
        <v>-56527238.764519833</v>
      </c>
      <c r="R22">
        <f t="shared" si="7"/>
        <v>-59318923.805169649</v>
      </c>
      <c r="S22">
        <f t="shared" si="8"/>
        <v>263191555.38490152</v>
      </c>
    </row>
    <row r="23" spans="1:19" x14ac:dyDescent="0.25">
      <c r="A23">
        <v>41183</v>
      </c>
      <c r="B23">
        <v>256934578.59999999</v>
      </c>
      <c r="C23">
        <v>250.5</v>
      </c>
      <c r="D23">
        <v>0.7</v>
      </c>
      <c r="E23">
        <v>1</v>
      </c>
      <c r="F23">
        <v>31</v>
      </c>
      <c r="G23">
        <v>22</v>
      </c>
      <c r="H23">
        <v>0.99782157599999999</v>
      </c>
      <c r="I23">
        <v>0.99887195699999998</v>
      </c>
      <c r="K23">
        <f t="shared" si="0"/>
        <v>187253125.20415416</v>
      </c>
      <c r="L23">
        <f t="shared" si="1"/>
        <v>15106952.260465013</v>
      </c>
      <c r="M23">
        <f t="shared" si="2"/>
        <v>517413.35173484945</v>
      </c>
      <c r="N23">
        <f t="shared" si="3"/>
        <v>3504057.7765637529</v>
      </c>
      <c r="O23">
        <f t="shared" si="4"/>
        <v>129753945.3095531</v>
      </c>
      <c r="P23">
        <f t="shared" si="5"/>
        <v>41686122.657687388</v>
      </c>
      <c r="Q23">
        <f t="shared" si="6"/>
        <v>-56588909.64444834</v>
      </c>
      <c r="R23">
        <f t="shared" si="7"/>
        <v>-59352409.331800461</v>
      </c>
      <c r="S23">
        <f t="shared" si="8"/>
        <v>261880297.58390945</v>
      </c>
    </row>
    <row r="24" spans="1:19" x14ac:dyDescent="0.25">
      <c r="A24">
        <v>41214</v>
      </c>
      <c r="B24">
        <v>263491479.09999999</v>
      </c>
      <c r="C24">
        <v>420.4</v>
      </c>
      <c r="D24">
        <v>0</v>
      </c>
      <c r="E24">
        <v>0</v>
      </c>
      <c r="F24">
        <v>30</v>
      </c>
      <c r="G24">
        <v>22</v>
      </c>
      <c r="H24">
        <v>0.99891019400000003</v>
      </c>
      <c r="I24">
        <v>0.999435819</v>
      </c>
      <c r="K24">
        <f t="shared" si="0"/>
        <v>187253125.20415416</v>
      </c>
      <c r="L24">
        <f t="shared" si="1"/>
        <v>25353144.631934095</v>
      </c>
      <c r="M24">
        <f t="shared" si="2"/>
        <v>0</v>
      </c>
      <c r="N24">
        <f t="shared" si="3"/>
        <v>0</v>
      </c>
      <c r="O24">
        <f t="shared" si="4"/>
        <v>125568334.17053525</v>
      </c>
      <c r="P24">
        <f t="shared" si="5"/>
        <v>41686122.657687388</v>
      </c>
      <c r="Q24">
        <f t="shared" si="6"/>
        <v>-56650647.842059053</v>
      </c>
      <c r="R24">
        <f t="shared" si="7"/>
        <v>-59385913.6943928</v>
      </c>
      <c r="S24">
        <f t="shared" si="8"/>
        <v>263824165.127859</v>
      </c>
    </row>
    <row r="25" spans="1:19" x14ac:dyDescent="0.25">
      <c r="A25">
        <v>41244</v>
      </c>
      <c r="B25">
        <v>273654340.19999999</v>
      </c>
      <c r="C25">
        <v>535.9</v>
      </c>
      <c r="D25">
        <v>0</v>
      </c>
      <c r="E25">
        <v>2</v>
      </c>
      <c r="F25">
        <v>31</v>
      </c>
      <c r="G25">
        <v>19</v>
      </c>
      <c r="H25">
        <v>1</v>
      </c>
      <c r="I25">
        <v>1</v>
      </c>
      <c r="K25">
        <f t="shared" si="0"/>
        <v>187253125.20415416</v>
      </c>
      <c r="L25">
        <f t="shared" si="1"/>
        <v>32318625.614304192</v>
      </c>
      <c r="M25">
        <f t="shared" si="2"/>
        <v>0</v>
      </c>
      <c r="N25">
        <f t="shared" si="3"/>
        <v>7008115.5531275058</v>
      </c>
      <c r="O25">
        <f t="shared" si="4"/>
        <v>129753945.3095531</v>
      </c>
      <c r="P25">
        <f t="shared" si="5"/>
        <v>36001651.386184558</v>
      </c>
      <c r="Q25">
        <f t="shared" si="6"/>
        <v>-56712453.414064422</v>
      </c>
      <c r="R25">
        <f t="shared" si="7"/>
        <v>-59419437.011785544</v>
      </c>
      <c r="S25">
        <f t="shared" si="8"/>
        <v>276203572.64147353</v>
      </c>
    </row>
    <row r="26" spans="1:19" x14ac:dyDescent="0.25">
      <c r="A26">
        <v>41275</v>
      </c>
      <c r="B26">
        <v>292681180.30000001</v>
      </c>
      <c r="C26">
        <v>657.4</v>
      </c>
      <c r="D26">
        <v>0</v>
      </c>
      <c r="E26">
        <v>1</v>
      </c>
      <c r="F26">
        <v>31</v>
      </c>
      <c r="G26">
        <v>22</v>
      </c>
      <c r="H26">
        <v>1.001153435</v>
      </c>
      <c r="I26">
        <v>1.000361987</v>
      </c>
      <c r="K26">
        <f t="shared" si="0"/>
        <v>187253125.20415416</v>
      </c>
      <c r="L26">
        <f t="shared" si="1"/>
        <v>39645949.764589615</v>
      </c>
      <c r="M26">
        <f t="shared" si="2"/>
        <v>0</v>
      </c>
      <c r="N26">
        <f t="shared" si="3"/>
        <v>3504057.7765637529</v>
      </c>
      <c r="O26">
        <f t="shared" si="4"/>
        <v>129753945.3095531</v>
      </c>
      <c r="P26">
        <f t="shared" si="5"/>
        <v>41686122.657687388</v>
      </c>
      <c r="Q26">
        <f t="shared" si="6"/>
        <v>-56777867.542768076</v>
      </c>
      <c r="R26">
        <f t="shared" si="7"/>
        <v>-59440946.075531133</v>
      </c>
      <c r="S26">
        <f t="shared" si="8"/>
        <v>285624387.09424883</v>
      </c>
    </row>
    <row r="27" spans="1:19" x14ac:dyDescent="0.25">
      <c r="A27">
        <v>41306</v>
      </c>
      <c r="B27">
        <v>266451479.90000001</v>
      </c>
      <c r="C27">
        <v>657</v>
      </c>
      <c r="D27">
        <v>0</v>
      </c>
      <c r="E27">
        <v>1</v>
      </c>
      <c r="F27">
        <v>28</v>
      </c>
      <c r="G27">
        <v>19</v>
      </c>
      <c r="H27">
        <v>1.0023082000000001</v>
      </c>
      <c r="I27">
        <v>1.000724105</v>
      </c>
      <c r="K27">
        <f t="shared" si="0"/>
        <v>187253125.20415416</v>
      </c>
      <c r="L27">
        <f t="shared" si="1"/>
        <v>39621826.8867286</v>
      </c>
      <c r="M27">
        <f t="shared" si="2"/>
        <v>0</v>
      </c>
      <c r="N27">
        <f t="shared" si="3"/>
        <v>3504057.7765637529</v>
      </c>
      <c r="O27">
        <f t="shared" si="4"/>
        <v>117197111.89249957</v>
      </c>
      <c r="P27">
        <f t="shared" si="5"/>
        <v>36001651.386184558</v>
      </c>
      <c r="Q27">
        <f t="shared" si="6"/>
        <v>-56843357.099034771</v>
      </c>
      <c r="R27">
        <f t="shared" si="7"/>
        <v>-59462462.923222959</v>
      </c>
      <c r="S27">
        <f t="shared" si="8"/>
        <v>267271953.12387294</v>
      </c>
    </row>
    <row r="28" spans="1:19" x14ac:dyDescent="0.25">
      <c r="A28">
        <v>41334</v>
      </c>
      <c r="B28">
        <v>279700708.80000001</v>
      </c>
      <c r="C28">
        <v>581.9</v>
      </c>
      <c r="D28">
        <v>0</v>
      </c>
      <c r="E28">
        <v>0</v>
      </c>
      <c r="F28">
        <v>31</v>
      </c>
      <c r="G28">
        <v>20</v>
      </c>
      <c r="H28">
        <v>1.0034642979999999</v>
      </c>
      <c r="I28">
        <v>1.0010863539999999</v>
      </c>
      <c r="K28">
        <f t="shared" si="0"/>
        <v>187253125.20415416</v>
      </c>
      <c r="L28">
        <f t="shared" si="1"/>
        <v>35092756.56832172</v>
      </c>
      <c r="M28">
        <f t="shared" si="2"/>
        <v>0</v>
      </c>
      <c r="N28">
        <f t="shared" si="3"/>
        <v>0</v>
      </c>
      <c r="O28">
        <f t="shared" si="4"/>
        <v>129753945.3095531</v>
      </c>
      <c r="P28">
        <f t="shared" si="5"/>
        <v>37896475.143352166</v>
      </c>
      <c r="Q28">
        <f t="shared" si="6"/>
        <v>-56908922.253001854</v>
      </c>
      <c r="R28">
        <f t="shared" si="7"/>
        <v>-59483987.554861039</v>
      </c>
      <c r="S28">
        <f t="shared" si="8"/>
        <v>273603392.41751826</v>
      </c>
    </row>
    <row r="29" spans="1:19" x14ac:dyDescent="0.25">
      <c r="A29">
        <v>41365</v>
      </c>
      <c r="B29">
        <v>255183264.09999999</v>
      </c>
      <c r="C29">
        <v>362.2</v>
      </c>
      <c r="D29">
        <v>0</v>
      </c>
      <c r="E29">
        <v>0</v>
      </c>
      <c r="F29">
        <v>30</v>
      </c>
      <c r="G29">
        <v>22</v>
      </c>
      <c r="H29">
        <v>1.004621728</v>
      </c>
      <c r="I29">
        <v>1.001448734</v>
      </c>
      <c r="K29">
        <f t="shared" si="0"/>
        <v>187253125.20415416</v>
      </c>
      <c r="L29">
        <f t="shared" si="1"/>
        <v>21843265.903155401</v>
      </c>
      <c r="M29">
        <f t="shared" si="2"/>
        <v>0</v>
      </c>
      <c r="N29">
        <f t="shared" si="3"/>
        <v>0</v>
      </c>
      <c r="O29">
        <f t="shared" si="4"/>
        <v>125568334.17053525</v>
      </c>
      <c r="P29">
        <f t="shared" si="5"/>
        <v>41686122.657687388</v>
      </c>
      <c r="Q29">
        <f t="shared" si="6"/>
        <v>-56974562.947956905</v>
      </c>
      <c r="R29">
        <f t="shared" si="7"/>
        <v>-59505519.97044538</v>
      </c>
      <c r="S29">
        <f t="shared" si="8"/>
        <v>259870765.0171299</v>
      </c>
    </row>
    <row r="30" spans="1:19" x14ac:dyDescent="0.25">
      <c r="A30">
        <v>41395</v>
      </c>
      <c r="B30">
        <v>262930409.59999999</v>
      </c>
      <c r="C30">
        <v>122.2</v>
      </c>
      <c r="D30">
        <v>27</v>
      </c>
      <c r="E30">
        <v>1</v>
      </c>
      <c r="F30">
        <v>31</v>
      </c>
      <c r="G30">
        <v>22</v>
      </c>
      <c r="H30">
        <v>1.0057804939999999</v>
      </c>
      <c r="I30">
        <v>1.0018112459999999</v>
      </c>
      <c r="K30">
        <f t="shared" si="0"/>
        <v>187253125.20415416</v>
      </c>
      <c r="L30">
        <f t="shared" si="1"/>
        <v>7369539.1865422139</v>
      </c>
      <c r="M30">
        <f t="shared" si="2"/>
        <v>19957372.138344195</v>
      </c>
      <c r="N30">
        <f t="shared" si="3"/>
        <v>3504057.7765637529</v>
      </c>
      <c r="O30">
        <f t="shared" si="4"/>
        <v>129753945.3095531</v>
      </c>
      <c r="P30">
        <f t="shared" si="5"/>
        <v>41686122.657687388</v>
      </c>
      <c r="Q30">
        <f t="shared" si="6"/>
        <v>-57040279.410749696</v>
      </c>
      <c r="R30">
        <f t="shared" si="7"/>
        <v>-59527060.22939539</v>
      </c>
      <c r="S30">
        <f t="shared" si="8"/>
        <v>272956822.63269973</v>
      </c>
    </row>
    <row r="31" spans="1:19" x14ac:dyDescent="0.25">
      <c r="A31">
        <v>41426</v>
      </c>
      <c r="B31">
        <v>279355188.30000001</v>
      </c>
      <c r="C31">
        <v>41.1</v>
      </c>
      <c r="D31">
        <v>52.7</v>
      </c>
      <c r="E31">
        <v>0</v>
      </c>
      <c r="F31">
        <v>30</v>
      </c>
      <c r="G31">
        <v>20</v>
      </c>
      <c r="H31">
        <v>1.006940596</v>
      </c>
      <c r="I31">
        <v>1.002173888</v>
      </c>
      <c r="K31">
        <f t="shared" si="0"/>
        <v>187253125.20415416</v>
      </c>
      <c r="L31">
        <f t="shared" si="1"/>
        <v>2478625.7002200084</v>
      </c>
      <c r="M31">
        <f t="shared" si="2"/>
        <v>38953833.766323671</v>
      </c>
      <c r="N31">
        <f t="shared" si="3"/>
        <v>0</v>
      </c>
      <c r="O31">
        <f t="shared" si="4"/>
        <v>125568334.17053525</v>
      </c>
      <c r="P31">
        <f t="shared" si="5"/>
        <v>37896475.143352166</v>
      </c>
      <c r="Q31">
        <f t="shared" si="6"/>
        <v>-57106071.641380265</v>
      </c>
      <c r="R31">
        <f t="shared" si="7"/>
        <v>-59548608.212872222</v>
      </c>
      <c r="S31">
        <f t="shared" si="8"/>
        <v>275495714.13033283</v>
      </c>
    </row>
    <row r="32" spans="1:19" x14ac:dyDescent="0.25">
      <c r="A32">
        <v>41456</v>
      </c>
      <c r="B32">
        <v>324711700.30000001</v>
      </c>
      <c r="C32">
        <v>7.1</v>
      </c>
      <c r="D32">
        <v>112.9</v>
      </c>
      <c r="E32">
        <v>1</v>
      </c>
      <c r="F32">
        <v>31</v>
      </c>
      <c r="G32">
        <v>22</v>
      </c>
      <c r="H32">
        <v>1.008102037</v>
      </c>
      <c r="I32">
        <v>1.002536662</v>
      </c>
      <c r="K32">
        <f t="shared" si="0"/>
        <v>187253125.20415416</v>
      </c>
      <c r="L32">
        <f t="shared" si="1"/>
        <v>428181.08203314006</v>
      </c>
      <c r="M32">
        <f t="shared" si="2"/>
        <v>83451382.015520737</v>
      </c>
      <c r="N32">
        <f t="shared" si="3"/>
        <v>3504057.7765637529</v>
      </c>
      <c r="O32">
        <f t="shared" si="4"/>
        <v>129753945.3095531</v>
      </c>
      <c r="P32">
        <f t="shared" si="5"/>
        <v>41686122.657687388</v>
      </c>
      <c r="Q32">
        <f t="shared" si="6"/>
        <v>-57171939.809985951</v>
      </c>
      <c r="R32">
        <f t="shared" si="7"/>
        <v>-59570164.039714739</v>
      </c>
      <c r="S32">
        <f t="shared" si="8"/>
        <v>329334710.19581157</v>
      </c>
    </row>
    <row r="33" spans="1:19" x14ac:dyDescent="0.25">
      <c r="A33">
        <v>41487</v>
      </c>
      <c r="B33">
        <v>298091131.89999998</v>
      </c>
      <c r="C33">
        <v>18.399999999999999</v>
      </c>
      <c r="D33">
        <v>63.4</v>
      </c>
      <c r="E33">
        <v>1</v>
      </c>
      <c r="F33">
        <v>31</v>
      </c>
      <c r="G33">
        <v>21</v>
      </c>
      <c r="H33">
        <v>1.009264817</v>
      </c>
      <c r="I33">
        <v>1.002899567</v>
      </c>
      <c r="K33">
        <f t="shared" si="0"/>
        <v>187253125.20415416</v>
      </c>
      <c r="L33">
        <f t="shared" si="1"/>
        <v>1109652.381607011</v>
      </c>
      <c r="M33">
        <f t="shared" si="2"/>
        <v>46862866.428556368</v>
      </c>
      <c r="N33">
        <f t="shared" si="3"/>
        <v>3504057.7765637529</v>
      </c>
      <c r="O33">
        <f t="shared" si="4"/>
        <v>129753945.3095531</v>
      </c>
      <c r="P33">
        <f t="shared" si="5"/>
        <v>39791298.900519781</v>
      </c>
      <c r="Q33">
        <f t="shared" si="6"/>
        <v>-57237883.916566759</v>
      </c>
      <c r="R33">
        <f t="shared" si="7"/>
        <v>-59591727.650503501</v>
      </c>
      <c r="S33">
        <f t="shared" si="8"/>
        <v>291445334.43388391</v>
      </c>
    </row>
    <row r="34" spans="1:19" x14ac:dyDescent="0.25">
      <c r="A34">
        <v>41518</v>
      </c>
      <c r="B34">
        <v>267069860.19999999</v>
      </c>
      <c r="C34">
        <v>94.9</v>
      </c>
      <c r="D34">
        <v>26</v>
      </c>
      <c r="E34">
        <v>1</v>
      </c>
      <c r="F34">
        <v>30</v>
      </c>
      <c r="G34">
        <v>20</v>
      </c>
      <c r="H34">
        <v>1.010428938</v>
      </c>
      <c r="I34">
        <v>1.0032626039999999</v>
      </c>
      <c r="K34">
        <f t="shared" ref="K34:K65" si="9">WHSL_kWhA</f>
        <v>187253125.20415416</v>
      </c>
      <c r="L34">
        <f t="shared" ref="L34:L65" si="10">N10HDD18*C34</f>
        <v>5723152.7725274647</v>
      </c>
      <c r="M34">
        <f t="shared" ref="M34:M65" si="11">N10CDD18*D34</f>
        <v>19218210.207294408</v>
      </c>
      <c r="N34">
        <f t="shared" ref="N34:N65" si="12">StatDays*E34</f>
        <v>3504057.7765637529</v>
      </c>
      <c r="O34">
        <f t="shared" ref="O34:O65" si="13">MonthDays*F34</f>
        <v>125568334.17053525</v>
      </c>
      <c r="P34">
        <f t="shared" ref="P34:P65" si="14">PeakDays*G34</f>
        <v>37896475.143352166</v>
      </c>
      <c r="Q34">
        <f t="shared" ref="Q34:Q65" si="15">OntarioGDP*H34</f>
        <v>-57303904.074547589</v>
      </c>
      <c r="R34">
        <f t="shared" ref="R34:R65" si="16">LondonPop*I34</f>
        <v>-59613299.104657941</v>
      </c>
      <c r="S34">
        <f t="shared" ref="S34:S65" si="17">SUM(K34:R34)</f>
        <v>262246152.09522164</v>
      </c>
    </row>
    <row r="35" spans="1:19" x14ac:dyDescent="0.25">
      <c r="A35">
        <v>41548</v>
      </c>
      <c r="B35">
        <v>263983812.19999999</v>
      </c>
      <c r="C35">
        <v>226.6</v>
      </c>
      <c r="D35">
        <v>2.6</v>
      </c>
      <c r="E35">
        <v>1</v>
      </c>
      <c r="F35">
        <v>31</v>
      </c>
      <c r="G35">
        <v>22</v>
      </c>
      <c r="H35">
        <v>1.0115944020000001</v>
      </c>
      <c r="I35">
        <v>1.0036257719999999</v>
      </c>
      <c r="K35">
        <f t="shared" si="9"/>
        <v>187253125.20415416</v>
      </c>
      <c r="L35">
        <f t="shared" si="10"/>
        <v>13665610.308268949</v>
      </c>
      <c r="M35">
        <f t="shared" si="11"/>
        <v>1921821.020729441</v>
      </c>
      <c r="N35">
        <f t="shared" si="12"/>
        <v>3504057.7765637529</v>
      </c>
      <c r="O35">
        <f t="shared" si="13"/>
        <v>129753945.3095531</v>
      </c>
      <c r="P35">
        <f t="shared" si="14"/>
        <v>41686122.657687388</v>
      </c>
      <c r="Q35">
        <f t="shared" si="15"/>
        <v>-57370000.397353359</v>
      </c>
      <c r="R35">
        <f t="shared" si="16"/>
        <v>-59634878.342758633</v>
      </c>
      <c r="S35">
        <f t="shared" si="17"/>
        <v>260779803.53684482</v>
      </c>
    </row>
    <row r="36" spans="1:19" x14ac:dyDescent="0.25">
      <c r="A36">
        <v>41579</v>
      </c>
      <c r="B36">
        <v>267903651.19999999</v>
      </c>
      <c r="C36">
        <v>492.1</v>
      </c>
      <c r="D36">
        <v>0</v>
      </c>
      <c r="E36">
        <v>0</v>
      </c>
      <c r="F36">
        <v>30</v>
      </c>
      <c r="G36">
        <v>21</v>
      </c>
      <c r="H36">
        <v>1.0127612100000001</v>
      </c>
      <c r="I36">
        <v>1.0039890709999999</v>
      </c>
      <c r="K36">
        <f t="shared" si="9"/>
        <v>187253125.20415416</v>
      </c>
      <c r="L36">
        <f t="shared" si="10"/>
        <v>29677170.488522287</v>
      </c>
      <c r="M36">
        <f t="shared" si="11"/>
        <v>0</v>
      </c>
      <c r="N36">
        <f t="shared" si="12"/>
        <v>0</v>
      </c>
      <c r="O36">
        <f t="shared" si="13"/>
        <v>125568334.17053525</v>
      </c>
      <c r="P36">
        <f t="shared" si="14"/>
        <v>39791298.900519781</v>
      </c>
      <c r="Q36">
        <f t="shared" si="15"/>
        <v>-57436172.941696517</v>
      </c>
      <c r="R36">
        <f t="shared" si="16"/>
        <v>-59656465.364805579</v>
      </c>
      <c r="S36">
        <f t="shared" si="17"/>
        <v>265197290.45722938</v>
      </c>
    </row>
    <row r="37" spans="1:19" x14ac:dyDescent="0.25">
      <c r="A37">
        <v>41609</v>
      </c>
      <c r="B37">
        <v>288387321.89999998</v>
      </c>
      <c r="C37">
        <v>687.7</v>
      </c>
      <c r="D37">
        <v>0</v>
      </c>
      <c r="E37">
        <v>2</v>
      </c>
      <c r="F37">
        <v>31</v>
      </c>
      <c r="G37">
        <v>20</v>
      </c>
      <c r="H37">
        <v>1.0139293650000001</v>
      </c>
      <c r="I37">
        <v>1.0043525019999999</v>
      </c>
      <c r="K37">
        <f t="shared" si="9"/>
        <v>187253125.20415416</v>
      </c>
      <c r="L37">
        <f t="shared" si="10"/>
        <v>41473257.762562037</v>
      </c>
      <c r="M37">
        <f t="shared" si="11"/>
        <v>0</v>
      </c>
      <c r="N37">
        <f t="shared" si="12"/>
        <v>7008115.5531275058</v>
      </c>
      <c r="O37">
        <f t="shared" si="13"/>
        <v>129753945.3095531</v>
      </c>
      <c r="P37">
        <f t="shared" si="14"/>
        <v>37896475.143352166</v>
      </c>
      <c r="Q37">
        <f t="shared" si="15"/>
        <v>-57502421.877714425</v>
      </c>
      <c r="R37">
        <f t="shared" si="16"/>
        <v>-59678060.230218209</v>
      </c>
      <c r="S37">
        <f t="shared" si="17"/>
        <v>286204436.86481625</v>
      </c>
    </row>
    <row r="38" spans="1:19" x14ac:dyDescent="0.25">
      <c r="A38">
        <v>41640</v>
      </c>
      <c r="B38">
        <v>309350393.69999999</v>
      </c>
      <c r="C38">
        <v>843.9</v>
      </c>
      <c r="D38">
        <v>0</v>
      </c>
      <c r="E38">
        <v>1</v>
      </c>
      <c r="F38">
        <v>31</v>
      </c>
      <c r="G38">
        <v>22</v>
      </c>
      <c r="H38">
        <v>1.016024729</v>
      </c>
      <c r="I38">
        <v>1.004871378</v>
      </c>
      <c r="K38">
        <f t="shared" si="9"/>
        <v>187253125.20415416</v>
      </c>
      <c r="L38">
        <f t="shared" si="10"/>
        <v>50893241.567291118</v>
      </c>
      <c r="M38">
        <f t="shared" si="11"/>
        <v>0</v>
      </c>
      <c r="N38">
        <f t="shared" si="12"/>
        <v>3504057.7765637529</v>
      </c>
      <c r="O38">
        <f t="shared" si="13"/>
        <v>129753945.3095531</v>
      </c>
      <c r="P38">
        <f t="shared" si="14"/>
        <v>41686122.657687388</v>
      </c>
      <c r="Q38">
        <f t="shared" si="15"/>
        <v>-57621255.110949926</v>
      </c>
      <c r="R38">
        <f t="shared" si="16"/>
        <v>-59708891.550017141</v>
      </c>
      <c r="S38">
        <f t="shared" si="17"/>
        <v>295760345.85428244</v>
      </c>
    </row>
    <row r="39" spans="1:19" x14ac:dyDescent="0.25">
      <c r="A39">
        <v>41671</v>
      </c>
      <c r="B39">
        <v>273998853.10000002</v>
      </c>
      <c r="C39">
        <v>790</v>
      </c>
      <c r="D39">
        <v>0</v>
      </c>
      <c r="E39">
        <v>1</v>
      </c>
      <c r="F39">
        <v>28</v>
      </c>
      <c r="G39">
        <v>19</v>
      </c>
      <c r="H39">
        <v>1.0181244229999999</v>
      </c>
      <c r="I39">
        <v>1.0053905219999999</v>
      </c>
      <c r="K39">
        <f t="shared" si="9"/>
        <v>187253125.20415416</v>
      </c>
      <c r="L39">
        <f t="shared" si="10"/>
        <v>47642683.775518402</v>
      </c>
      <c r="M39">
        <f t="shared" si="11"/>
        <v>0</v>
      </c>
      <c r="N39">
        <f t="shared" si="12"/>
        <v>3504057.7765637529</v>
      </c>
      <c r="O39">
        <f t="shared" si="13"/>
        <v>117197111.89249957</v>
      </c>
      <c r="P39">
        <f t="shared" si="14"/>
        <v>36001651.386184558</v>
      </c>
      <c r="Q39">
        <f t="shared" si="15"/>
        <v>-57740333.909108713</v>
      </c>
      <c r="R39">
        <f t="shared" si="16"/>
        <v>-59739738.794225186</v>
      </c>
      <c r="S39">
        <f t="shared" si="17"/>
        <v>274118557.3315866</v>
      </c>
    </row>
    <row r="40" spans="1:19" x14ac:dyDescent="0.25">
      <c r="A40">
        <v>41699</v>
      </c>
      <c r="B40">
        <v>291809923.89999998</v>
      </c>
      <c r="C40">
        <v>716.8</v>
      </c>
      <c r="D40">
        <v>0</v>
      </c>
      <c r="E40">
        <v>0</v>
      </c>
      <c r="F40">
        <v>31</v>
      </c>
      <c r="G40">
        <v>21</v>
      </c>
      <c r="H40">
        <v>1.020228457</v>
      </c>
      <c r="I40">
        <v>1.005909934</v>
      </c>
      <c r="K40">
        <f t="shared" si="9"/>
        <v>187253125.20415416</v>
      </c>
      <c r="L40">
        <f t="shared" si="10"/>
        <v>43228197.126951382</v>
      </c>
      <c r="M40">
        <f t="shared" si="11"/>
        <v>0</v>
      </c>
      <c r="N40">
        <f t="shared" si="12"/>
        <v>0</v>
      </c>
      <c r="O40">
        <f t="shared" si="13"/>
        <v>129753945.3095531</v>
      </c>
      <c r="P40">
        <f t="shared" si="14"/>
        <v>39791298.900519781</v>
      </c>
      <c r="Q40">
        <f t="shared" si="15"/>
        <v>-57859658.839315325</v>
      </c>
      <c r="R40">
        <f t="shared" si="16"/>
        <v>-59770601.962842353</v>
      </c>
      <c r="S40">
        <f t="shared" si="17"/>
        <v>282396305.73902071</v>
      </c>
    </row>
    <row r="41" spans="1:19" x14ac:dyDescent="0.25">
      <c r="A41">
        <v>41730</v>
      </c>
      <c r="B41">
        <v>248496453.19999999</v>
      </c>
      <c r="C41">
        <v>353.8</v>
      </c>
      <c r="D41">
        <v>0</v>
      </c>
      <c r="E41">
        <v>0</v>
      </c>
      <c r="F41">
        <v>30</v>
      </c>
      <c r="G41">
        <v>21</v>
      </c>
      <c r="H41">
        <v>1.0223368390000001</v>
      </c>
      <c r="I41">
        <v>1.006429614</v>
      </c>
      <c r="K41">
        <f t="shared" si="9"/>
        <v>187253125.20415416</v>
      </c>
      <c r="L41">
        <f t="shared" si="10"/>
        <v>21336685.468073938</v>
      </c>
      <c r="M41">
        <f t="shared" si="11"/>
        <v>0</v>
      </c>
      <c r="N41">
        <f t="shared" si="12"/>
        <v>0</v>
      </c>
      <c r="O41">
        <f t="shared" si="13"/>
        <v>125568334.17053525</v>
      </c>
      <c r="P41">
        <f t="shared" si="14"/>
        <v>39791298.900519781</v>
      </c>
      <c r="Q41">
        <f t="shared" si="15"/>
        <v>-57979230.35526938</v>
      </c>
      <c r="R41">
        <f t="shared" si="16"/>
        <v>-59801481.055868641</v>
      </c>
      <c r="S41">
        <f t="shared" si="17"/>
        <v>256168732.33214515</v>
      </c>
    </row>
    <row r="42" spans="1:19" x14ac:dyDescent="0.25">
      <c r="A42">
        <v>41760</v>
      </c>
      <c r="B42">
        <v>255994950.30000001</v>
      </c>
      <c r="C42">
        <v>142.5</v>
      </c>
      <c r="D42">
        <v>12.2</v>
      </c>
      <c r="E42">
        <v>1</v>
      </c>
      <c r="F42">
        <v>31</v>
      </c>
      <c r="G42">
        <v>21</v>
      </c>
      <c r="H42">
        <v>1.024449578</v>
      </c>
      <c r="I42">
        <v>1.006949563</v>
      </c>
      <c r="K42">
        <f t="shared" si="9"/>
        <v>187253125.20415416</v>
      </c>
      <c r="L42">
        <f t="shared" si="10"/>
        <v>8593775.2379890792</v>
      </c>
      <c r="M42">
        <f t="shared" si="11"/>
        <v>9017775.5588073768</v>
      </c>
      <c r="N42">
        <f t="shared" si="12"/>
        <v>3504057.7765637529</v>
      </c>
      <c r="O42">
        <f t="shared" si="13"/>
        <v>129753945.3095531</v>
      </c>
      <c r="P42">
        <f t="shared" si="14"/>
        <v>39791298.900519781</v>
      </c>
      <c r="Q42">
        <f t="shared" si="15"/>
        <v>-58099048.96738296</v>
      </c>
      <c r="R42">
        <f t="shared" si="16"/>
        <v>-59832376.13272348</v>
      </c>
      <c r="S42">
        <f t="shared" si="17"/>
        <v>259982552.88748083</v>
      </c>
    </row>
    <row r="43" spans="1:19" x14ac:dyDescent="0.25">
      <c r="A43">
        <v>41791</v>
      </c>
      <c r="B43">
        <v>288137410.19999999</v>
      </c>
      <c r="C43">
        <v>19.7</v>
      </c>
      <c r="D43">
        <v>71.900000000000006</v>
      </c>
      <c r="E43">
        <v>0</v>
      </c>
      <c r="F43">
        <v>30</v>
      </c>
      <c r="G43">
        <v>21</v>
      </c>
      <c r="H43">
        <v>1.026566683</v>
      </c>
      <c r="I43">
        <v>1.0074697800000001</v>
      </c>
      <c r="K43">
        <f t="shared" si="9"/>
        <v>187253125.20415416</v>
      </c>
      <c r="L43">
        <f t="shared" si="10"/>
        <v>1188051.7346553323</v>
      </c>
      <c r="M43">
        <f t="shared" si="11"/>
        <v>53145742.842479542</v>
      </c>
      <c r="N43">
        <f t="shared" si="12"/>
        <v>0</v>
      </c>
      <c r="O43">
        <f t="shared" si="13"/>
        <v>125568334.17053525</v>
      </c>
      <c r="P43">
        <f t="shared" si="14"/>
        <v>39791298.900519781</v>
      </c>
      <c r="Q43">
        <f t="shared" si="15"/>
        <v>-58219115.18606814</v>
      </c>
      <c r="R43">
        <f t="shared" si="16"/>
        <v>-59863287.133987442</v>
      </c>
      <c r="S43">
        <f t="shared" si="17"/>
        <v>288864150.53228855</v>
      </c>
    </row>
    <row r="44" spans="1:19" x14ac:dyDescent="0.25">
      <c r="A44">
        <v>41821</v>
      </c>
      <c r="B44">
        <v>290920171.80000001</v>
      </c>
      <c r="C44">
        <v>21.5</v>
      </c>
      <c r="D44">
        <v>47.6</v>
      </c>
      <c r="E44">
        <v>1</v>
      </c>
      <c r="F44">
        <v>31</v>
      </c>
      <c r="G44">
        <v>22</v>
      </c>
      <c r="H44">
        <v>1.028688163</v>
      </c>
      <c r="I44">
        <v>1.0079902670000001</v>
      </c>
      <c r="K44">
        <f t="shared" si="9"/>
        <v>187253125.20415416</v>
      </c>
      <c r="L44">
        <f t="shared" si="10"/>
        <v>1296604.6850299314</v>
      </c>
      <c r="M44">
        <f t="shared" si="11"/>
        <v>35184107.917969763</v>
      </c>
      <c r="N44">
        <f t="shared" si="12"/>
        <v>3504057.7765637529</v>
      </c>
      <c r="O44">
        <f t="shared" si="13"/>
        <v>129753945.3095531</v>
      </c>
      <c r="P44">
        <f t="shared" si="14"/>
        <v>41686122.657687388</v>
      </c>
      <c r="Q44">
        <f t="shared" si="15"/>
        <v>-58339429.521737009</v>
      </c>
      <c r="R44">
        <f t="shared" si="16"/>
        <v>-59894214.178499393</v>
      </c>
      <c r="S44">
        <f t="shared" si="17"/>
        <v>280444319.85072166</v>
      </c>
    </row>
    <row r="45" spans="1:19" x14ac:dyDescent="0.25">
      <c r="A45">
        <v>41852</v>
      </c>
      <c r="B45">
        <v>287862727.10000002</v>
      </c>
      <c r="C45">
        <v>14.5</v>
      </c>
      <c r="D45">
        <v>53.4</v>
      </c>
      <c r="E45">
        <v>1</v>
      </c>
      <c r="F45">
        <v>31</v>
      </c>
      <c r="G45">
        <v>20</v>
      </c>
      <c r="H45">
        <v>1.0308140269999999</v>
      </c>
      <c r="I45">
        <v>1.008511022</v>
      </c>
      <c r="K45">
        <f t="shared" si="9"/>
        <v>187253125.20415416</v>
      </c>
      <c r="L45">
        <f t="shared" si="10"/>
        <v>874454.32246204664</v>
      </c>
      <c r="M45">
        <f t="shared" si="11"/>
        <v>39471247.118058518</v>
      </c>
      <c r="N45">
        <f t="shared" si="12"/>
        <v>3504057.7765637529</v>
      </c>
      <c r="O45">
        <f t="shared" si="13"/>
        <v>129753945.3095531</v>
      </c>
      <c r="P45">
        <f t="shared" si="14"/>
        <v>37896475.143352166</v>
      </c>
      <c r="Q45">
        <f t="shared" si="15"/>
        <v>-58459992.484801643</v>
      </c>
      <c r="R45">
        <f t="shared" si="16"/>
        <v>-59925157.147420466</v>
      </c>
      <c r="S45">
        <f t="shared" si="17"/>
        <v>280368155.2419216</v>
      </c>
    </row>
    <row r="46" spans="1:19" x14ac:dyDescent="0.25">
      <c r="A46">
        <v>41883</v>
      </c>
      <c r="B46">
        <v>264501722.19999999</v>
      </c>
      <c r="C46">
        <v>86.2</v>
      </c>
      <c r="D46">
        <v>17.600000000000001</v>
      </c>
      <c r="E46">
        <v>1</v>
      </c>
      <c r="F46">
        <v>30</v>
      </c>
      <c r="G46">
        <v>21</v>
      </c>
      <c r="H46">
        <v>1.0329442849999999</v>
      </c>
      <c r="I46">
        <v>1.009032046</v>
      </c>
      <c r="K46">
        <f t="shared" si="9"/>
        <v>187253125.20415416</v>
      </c>
      <c r="L46">
        <f t="shared" si="10"/>
        <v>5198480.179050236</v>
      </c>
      <c r="M46">
        <f t="shared" si="11"/>
        <v>13009249.986476216</v>
      </c>
      <c r="N46">
        <f t="shared" si="12"/>
        <v>3504057.7765637529</v>
      </c>
      <c r="O46">
        <f t="shared" si="13"/>
        <v>125568334.17053525</v>
      </c>
      <c r="P46">
        <f t="shared" si="14"/>
        <v>39791298.900519781</v>
      </c>
      <c r="Q46">
        <f t="shared" si="15"/>
        <v>-58580804.642386578</v>
      </c>
      <c r="R46">
        <f t="shared" si="16"/>
        <v>-59956116.100170091</v>
      </c>
      <c r="S46">
        <f t="shared" si="17"/>
        <v>255787625.47474277</v>
      </c>
    </row>
    <row r="47" spans="1:19" x14ac:dyDescent="0.25">
      <c r="A47">
        <v>41913</v>
      </c>
      <c r="B47">
        <v>248450531.09999999</v>
      </c>
      <c r="C47">
        <v>247.1</v>
      </c>
      <c r="D47">
        <v>0</v>
      </c>
      <c r="E47">
        <v>1</v>
      </c>
      <c r="F47">
        <v>31</v>
      </c>
      <c r="G47">
        <v>22</v>
      </c>
      <c r="H47">
        <v>1.035078945</v>
      </c>
      <c r="I47">
        <v>1.009553339</v>
      </c>
      <c r="K47">
        <f t="shared" si="9"/>
        <v>187253125.20415416</v>
      </c>
      <c r="L47">
        <f t="shared" si="10"/>
        <v>14901907.798646325</v>
      </c>
      <c r="M47">
        <f t="shared" si="11"/>
        <v>0</v>
      </c>
      <c r="N47">
        <f t="shared" si="12"/>
        <v>3504057.7765637529</v>
      </c>
      <c r="O47">
        <f t="shared" si="13"/>
        <v>129753945.3095531</v>
      </c>
      <c r="P47">
        <f t="shared" si="14"/>
        <v>41686122.657687388</v>
      </c>
      <c r="Q47">
        <f t="shared" si="15"/>
        <v>-58701866.448191449</v>
      </c>
      <c r="R47">
        <f t="shared" si="16"/>
        <v>-59987091.036748275</v>
      </c>
      <c r="S47">
        <f t="shared" si="17"/>
        <v>258410201.26166499</v>
      </c>
    </row>
    <row r="48" spans="1:19" x14ac:dyDescent="0.25">
      <c r="A48">
        <v>41944</v>
      </c>
      <c r="B48">
        <v>261084351</v>
      </c>
      <c r="C48">
        <v>503.7</v>
      </c>
      <c r="D48">
        <v>0</v>
      </c>
      <c r="E48">
        <v>0</v>
      </c>
      <c r="F48">
        <v>30</v>
      </c>
      <c r="G48">
        <v>20</v>
      </c>
      <c r="H48">
        <v>1.037218016</v>
      </c>
      <c r="I48">
        <v>1.0100749019999999</v>
      </c>
      <c r="K48">
        <f t="shared" si="9"/>
        <v>187253125.20415416</v>
      </c>
      <c r="L48">
        <f t="shared" si="10"/>
        <v>30376733.946491923</v>
      </c>
      <c r="M48">
        <f t="shared" si="11"/>
        <v>0</v>
      </c>
      <c r="N48">
        <f t="shared" si="12"/>
        <v>0</v>
      </c>
      <c r="O48">
        <f t="shared" si="13"/>
        <v>125568334.17053525</v>
      </c>
      <c r="P48">
        <f t="shared" si="14"/>
        <v>37896475.143352166</v>
      </c>
      <c r="Q48">
        <f t="shared" si="15"/>
        <v>-58823178.412628323</v>
      </c>
      <c r="R48">
        <f t="shared" si="16"/>
        <v>-60018082.01657445</v>
      </c>
      <c r="S48">
        <f t="shared" si="17"/>
        <v>262253408.03533071</v>
      </c>
    </row>
    <row r="49" spans="1:19" x14ac:dyDescent="0.25">
      <c r="A49">
        <v>41974</v>
      </c>
      <c r="B49">
        <v>266511989.30000001</v>
      </c>
      <c r="C49">
        <v>567.5</v>
      </c>
      <c r="D49">
        <v>0</v>
      </c>
      <c r="E49">
        <v>2</v>
      </c>
      <c r="F49">
        <v>31</v>
      </c>
      <c r="G49">
        <v>21</v>
      </c>
      <c r="H49">
        <v>1.039361508</v>
      </c>
      <c r="I49">
        <v>1.0105967339999999</v>
      </c>
      <c r="K49">
        <f t="shared" si="9"/>
        <v>187253125.20415416</v>
      </c>
      <c r="L49">
        <f t="shared" si="10"/>
        <v>34224332.965324931</v>
      </c>
      <c r="M49">
        <f t="shared" si="11"/>
        <v>0</v>
      </c>
      <c r="N49">
        <f t="shared" si="12"/>
        <v>7008115.5531275058</v>
      </c>
      <c r="O49">
        <f t="shared" si="13"/>
        <v>129753945.3095531</v>
      </c>
      <c r="P49">
        <f t="shared" si="14"/>
        <v>39791298.900519781</v>
      </c>
      <c r="Q49">
        <f t="shared" si="15"/>
        <v>-58944741.102821752</v>
      </c>
      <c r="R49">
        <f t="shared" si="16"/>
        <v>-60049088.980229184</v>
      </c>
      <c r="S49">
        <f t="shared" si="17"/>
        <v>279036987.84962851</v>
      </c>
    </row>
    <row r="50" spans="1:19" x14ac:dyDescent="0.25">
      <c r="A50">
        <v>42005</v>
      </c>
      <c r="B50">
        <v>296747213.39999998</v>
      </c>
      <c r="C50">
        <v>812.9</v>
      </c>
      <c r="D50">
        <v>0</v>
      </c>
      <c r="E50">
        <v>1</v>
      </c>
      <c r="F50">
        <v>31</v>
      </c>
      <c r="G50">
        <v>21</v>
      </c>
      <c r="H50">
        <v>1.0414625980000001</v>
      </c>
      <c r="I50">
        <v>1.0111578320000001</v>
      </c>
      <c r="K50">
        <f t="shared" si="9"/>
        <v>187253125.20415416</v>
      </c>
      <c r="L50">
        <f t="shared" si="10"/>
        <v>49023718.533061914</v>
      </c>
      <c r="M50">
        <f t="shared" si="11"/>
        <v>0</v>
      </c>
      <c r="N50">
        <f t="shared" si="12"/>
        <v>3504057.7765637529</v>
      </c>
      <c r="O50">
        <f t="shared" si="13"/>
        <v>129753945.3095531</v>
      </c>
      <c r="P50">
        <f t="shared" si="14"/>
        <v>39791298.900519781</v>
      </c>
      <c r="Q50">
        <f t="shared" si="15"/>
        <v>-59063899.071565509</v>
      </c>
      <c r="R50">
        <f t="shared" si="16"/>
        <v>-60082429.107497633</v>
      </c>
      <c r="S50">
        <f t="shared" si="17"/>
        <v>290179817.54478961</v>
      </c>
    </row>
    <row r="51" spans="1:19" x14ac:dyDescent="0.25">
      <c r="A51">
        <v>42036</v>
      </c>
      <c r="B51">
        <v>274780535.30000001</v>
      </c>
      <c r="C51">
        <v>872.9</v>
      </c>
      <c r="D51">
        <v>0</v>
      </c>
      <c r="E51">
        <v>1</v>
      </c>
      <c r="F51">
        <v>28</v>
      </c>
      <c r="G51">
        <v>19</v>
      </c>
      <c r="H51">
        <v>1.0435679360000001</v>
      </c>
      <c r="I51">
        <v>1.0117192420000001</v>
      </c>
      <c r="K51">
        <f t="shared" si="9"/>
        <v>187253125.20415416</v>
      </c>
      <c r="L51">
        <f t="shared" si="10"/>
        <v>52642150.212215208</v>
      </c>
      <c r="M51">
        <f t="shared" si="11"/>
        <v>0</v>
      </c>
      <c r="N51">
        <f t="shared" si="12"/>
        <v>3504057.7765637529</v>
      </c>
      <c r="O51">
        <f t="shared" si="13"/>
        <v>117197111.89249957</v>
      </c>
      <c r="P51">
        <f t="shared" si="14"/>
        <v>36001651.386184558</v>
      </c>
      <c r="Q51">
        <f t="shared" si="15"/>
        <v>-59183297.954811364</v>
      </c>
      <c r="R51">
        <f t="shared" si="16"/>
        <v>-60115787.773630418</v>
      </c>
      <c r="S51">
        <f t="shared" si="17"/>
        <v>277299010.74317545</v>
      </c>
    </row>
    <row r="52" spans="1:19" x14ac:dyDescent="0.25">
      <c r="A52">
        <v>42064</v>
      </c>
      <c r="B52">
        <v>275988052.89999998</v>
      </c>
      <c r="C52">
        <v>640.1</v>
      </c>
      <c r="D52">
        <v>0</v>
      </c>
      <c r="E52">
        <v>0</v>
      </c>
      <c r="F52">
        <v>31</v>
      </c>
      <c r="G52">
        <v>22</v>
      </c>
      <c r="H52">
        <v>1.045677529</v>
      </c>
      <c r="I52">
        <v>1.012280963</v>
      </c>
      <c r="K52">
        <f t="shared" si="9"/>
        <v>187253125.20415416</v>
      </c>
      <c r="L52">
        <f t="shared" si="10"/>
        <v>38602635.297100417</v>
      </c>
      <c r="M52">
        <f t="shared" si="11"/>
        <v>0</v>
      </c>
      <c r="N52">
        <f t="shared" si="12"/>
        <v>0</v>
      </c>
      <c r="O52">
        <f t="shared" si="13"/>
        <v>129753945.3095531</v>
      </c>
      <c r="P52">
        <f t="shared" si="14"/>
        <v>41686122.657687388</v>
      </c>
      <c r="Q52">
        <f t="shared" si="15"/>
        <v>-59302938.149546497</v>
      </c>
      <c r="R52">
        <f t="shared" si="16"/>
        <v>-60149164.919208117</v>
      </c>
      <c r="S52">
        <f t="shared" si="17"/>
        <v>277843725.39974046</v>
      </c>
    </row>
    <row r="53" spans="1:19" x14ac:dyDescent="0.25">
      <c r="A53">
        <v>42095</v>
      </c>
      <c r="B53">
        <v>244431653.30000001</v>
      </c>
      <c r="C53">
        <v>336.6</v>
      </c>
      <c r="D53">
        <v>0</v>
      </c>
      <c r="E53">
        <v>0</v>
      </c>
      <c r="F53">
        <v>30</v>
      </c>
      <c r="G53">
        <v>21</v>
      </c>
      <c r="H53">
        <v>1.047791387</v>
      </c>
      <c r="I53">
        <v>1.0128429960000001</v>
      </c>
      <c r="K53">
        <f t="shared" si="9"/>
        <v>187253125.20415416</v>
      </c>
      <c r="L53">
        <f t="shared" si="10"/>
        <v>20299401.720049996</v>
      </c>
      <c r="M53">
        <f t="shared" si="11"/>
        <v>0</v>
      </c>
      <c r="N53">
        <f t="shared" si="12"/>
        <v>0</v>
      </c>
      <c r="O53">
        <f t="shared" si="13"/>
        <v>125568334.17053525</v>
      </c>
      <c r="P53">
        <f t="shared" si="14"/>
        <v>39791298.900519781</v>
      </c>
      <c r="Q53">
        <f t="shared" si="15"/>
        <v>-59422820.222895443</v>
      </c>
      <c r="R53">
        <f t="shared" si="16"/>
        <v>-60182560.60365016</v>
      </c>
      <c r="S53">
        <f t="shared" si="17"/>
        <v>253306779.16871363</v>
      </c>
    </row>
    <row r="54" spans="1:19" x14ac:dyDescent="0.25">
      <c r="A54">
        <v>42125</v>
      </c>
      <c r="B54">
        <v>260119427.09999999</v>
      </c>
      <c r="C54">
        <v>104.7</v>
      </c>
      <c r="D54">
        <v>34.9</v>
      </c>
      <c r="E54">
        <v>1</v>
      </c>
      <c r="F54">
        <v>31</v>
      </c>
      <c r="G54">
        <v>20</v>
      </c>
      <c r="H54">
        <v>1.049909518</v>
      </c>
      <c r="I54">
        <v>1.013405342</v>
      </c>
      <c r="K54">
        <f t="shared" si="9"/>
        <v>187253125.20415416</v>
      </c>
      <c r="L54">
        <f t="shared" si="10"/>
        <v>6314163.2801225027</v>
      </c>
      <c r="M54">
        <f t="shared" si="11"/>
        <v>25796751.393637497</v>
      </c>
      <c r="N54">
        <f t="shared" si="12"/>
        <v>3504057.7765637529</v>
      </c>
      <c r="O54">
        <f t="shared" si="13"/>
        <v>129753945.3095531</v>
      </c>
      <c r="P54">
        <f t="shared" si="14"/>
        <v>37896475.143352166</v>
      </c>
      <c r="Q54">
        <f t="shared" si="15"/>
        <v>-59542944.628557831</v>
      </c>
      <c r="R54">
        <f t="shared" si="16"/>
        <v>-60215974.886375986</v>
      </c>
      <c r="S54">
        <f t="shared" si="17"/>
        <v>270759598.59244937</v>
      </c>
    </row>
    <row r="55" spans="1:19" x14ac:dyDescent="0.25">
      <c r="A55">
        <v>42156</v>
      </c>
      <c r="B55">
        <v>268398085.5</v>
      </c>
      <c r="C55">
        <v>29.7</v>
      </c>
      <c r="D55">
        <v>30.4</v>
      </c>
      <c r="E55">
        <v>0</v>
      </c>
      <c r="F55">
        <v>30</v>
      </c>
      <c r="G55">
        <v>22</v>
      </c>
      <c r="H55">
        <v>1.0520319309999999</v>
      </c>
      <c r="I55">
        <v>1.0139679989999999</v>
      </c>
      <c r="K55">
        <f t="shared" si="9"/>
        <v>187253125.20415416</v>
      </c>
      <c r="L55">
        <f t="shared" si="10"/>
        <v>1791123.6811808818</v>
      </c>
      <c r="M55">
        <f t="shared" si="11"/>
        <v>22470522.703913461</v>
      </c>
      <c r="N55">
        <f t="shared" si="12"/>
        <v>0</v>
      </c>
      <c r="O55">
        <f t="shared" si="13"/>
        <v>125568334.17053525</v>
      </c>
      <c r="P55">
        <f t="shared" si="14"/>
        <v>41686122.657687388</v>
      </c>
      <c r="Q55">
        <f t="shared" si="15"/>
        <v>-59663311.876945734</v>
      </c>
      <c r="R55">
        <f t="shared" si="16"/>
        <v>-60249407.648546726</v>
      </c>
      <c r="S55">
        <f t="shared" si="17"/>
        <v>258856508.89197865</v>
      </c>
    </row>
    <row r="56" spans="1:19" x14ac:dyDescent="0.25">
      <c r="A56">
        <v>42186</v>
      </c>
      <c r="B56">
        <v>301827203.80000001</v>
      </c>
      <c r="C56">
        <v>7</v>
      </c>
      <c r="D56">
        <v>76.400000000000006</v>
      </c>
      <c r="E56">
        <v>1</v>
      </c>
      <c r="F56">
        <v>31</v>
      </c>
      <c r="G56">
        <v>22</v>
      </c>
      <c r="H56">
        <v>1.0541586350000001</v>
      </c>
      <c r="I56">
        <v>1.0145309689999999</v>
      </c>
      <c r="K56">
        <f t="shared" si="9"/>
        <v>187253125.20415416</v>
      </c>
      <c r="L56">
        <f t="shared" si="10"/>
        <v>422150.36256788461</v>
      </c>
      <c r="M56">
        <f t="shared" si="11"/>
        <v>56471971.532203577</v>
      </c>
      <c r="N56">
        <f t="shared" si="12"/>
        <v>3504057.7765637529</v>
      </c>
      <c r="O56">
        <f t="shared" si="13"/>
        <v>129753945.3095531</v>
      </c>
      <c r="P56">
        <f t="shared" si="14"/>
        <v>41686122.657687388</v>
      </c>
      <c r="Q56">
        <f t="shared" si="15"/>
        <v>-59783922.478471242</v>
      </c>
      <c r="R56">
        <f t="shared" si="16"/>
        <v>-60282859.009001248</v>
      </c>
      <c r="S56">
        <f t="shared" si="17"/>
        <v>299024591.35525739</v>
      </c>
    </row>
    <row r="57" spans="1:19" x14ac:dyDescent="0.25">
      <c r="A57">
        <v>42217</v>
      </c>
      <c r="B57">
        <v>290826312</v>
      </c>
      <c r="C57">
        <v>14</v>
      </c>
      <c r="D57">
        <v>61.6</v>
      </c>
      <c r="E57">
        <v>1</v>
      </c>
      <c r="F57">
        <v>31</v>
      </c>
      <c r="G57">
        <v>20</v>
      </c>
      <c r="H57">
        <v>1.0562896369999999</v>
      </c>
      <c r="I57">
        <v>1.0150942519999999</v>
      </c>
      <c r="K57">
        <f t="shared" si="9"/>
        <v>187253125.20415416</v>
      </c>
      <c r="L57">
        <f t="shared" si="10"/>
        <v>844300.72513576923</v>
      </c>
      <c r="M57">
        <f t="shared" si="11"/>
        <v>45532374.952666759</v>
      </c>
      <c r="N57">
        <f t="shared" si="12"/>
        <v>3504057.7765637529</v>
      </c>
      <c r="O57">
        <f t="shared" si="13"/>
        <v>129753945.3095531</v>
      </c>
      <c r="P57">
        <f t="shared" si="14"/>
        <v>37896475.143352166</v>
      </c>
      <c r="Q57">
        <f t="shared" si="15"/>
        <v>-59904776.83012151</v>
      </c>
      <c r="R57">
        <f t="shared" si="16"/>
        <v>-60316328.96773956</v>
      </c>
      <c r="S57">
        <f t="shared" si="17"/>
        <v>284563173.3135646</v>
      </c>
    </row>
    <row r="58" spans="1:19" x14ac:dyDescent="0.25">
      <c r="A58">
        <v>42248</v>
      </c>
      <c r="B58">
        <v>282743761.39999998</v>
      </c>
      <c r="C58">
        <v>34.6</v>
      </c>
      <c r="D58">
        <v>54.2</v>
      </c>
      <c r="E58">
        <v>1</v>
      </c>
      <c r="F58">
        <v>30</v>
      </c>
      <c r="G58">
        <v>21</v>
      </c>
      <c r="H58">
        <v>1.0584249480000001</v>
      </c>
      <c r="I58">
        <v>1.0156578469999999</v>
      </c>
      <c r="K58">
        <f t="shared" si="9"/>
        <v>187253125.20415416</v>
      </c>
      <c r="L58">
        <f t="shared" si="10"/>
        <v>2086628.9349784011</v>
      </c>
      <c r="M58">
        <f t="shared" si="11"/>
        <v>40062576.662898347</v>
      </c>
      <c r="N58">
        <f t="shared" si="12"/>
        <v>3504057.7765637529</v>
      </c>
      <c r="O58">
        <f t="shared" si="13"/>
        <v>125568334.17053525</v>
      </c>
      <c r="P58">
        <f t="shared" si="14"/>
        <v>39791298.900519781</v>
      </c>
      <c r="Q58">
        <f t="shared" si="15"/>
        <v>-60025875.555733562</v>
      </c>
      <c r="R58">
        <f t="shared" si="16"/>
        <v>-60349817.465342216</v>
      </c>
      <c r="S58">
        <f t="shared" si="17"/>
        <v>277890328.62857395</v>
      </c>
    </row>
    <row r="59" spans="1:19" x14ac:dyDescent="0.25">
      <c r="A59">
        <v>42278</v>
      </c>
      <c r="B59">
        <v>248873642.09999999</v>
      </c>
      <c r="C59">
        <v>254.9</v>
      </c>
      <c r="D59">
        <v>0</v>
      </c>
      <c r="E59">
        <v>1</v>
      </c>
      <c r="F59">
        <v>31</v>
      </c>
      <c r="G59">
        <v>21</v>
      </c>
      <c r="H59">
        <v>1.0605645749999999</v>
      </c>
      <c r="I59">
        <v>1.016221756</v>
      </c>
      <c r="K59">
        <f t="shared" si="9"/>
        <v>187253125.20415416</v>
      </c>
      <c r="L59">
        <f t="shared" si="10"/>
        <v>15372303.916936256</v>
      </c>
      <c r="M59">
        <f t="shared" si="11"/>
        <v>0</v>
      </c>
      <c r="N59">
        <f t="shared" si="12"/>
        <v>3504057.7765637529</v>
      </c>
      <c r="O59">
        <f t="shared" si="13"/>
        <v>129753945.3095531</v>
      </c>
      <c r="P59">
        <f t="shared" si="14"/>
        <v>39791298.900519781</v>
      </c>
      <c r="Q59">
        <f t="shared" si="15"/>
        <v>-60147219.05229453</v>
      </c>
      <c r="R59">
        <f t="shared" si="16"/>
        <v>-60383324.620648101</v>
      </c>
      <c r="S59">
        <f t="shared" si="17"/>
        <v>255144187.43478441</v>
      </c>
    </row>
    <row r="60" spans="1:19" x14ac:dyDescent="0.25">
      <c r="A60">
        <v>42309</v>
      </c>
      <c r="B60">
        <v>248873824.69999999</v>
      </c>
      <c r="C60">
        <v>353.2</v>
      </c>
      <c r="D60">
        <v>0</v>
      </c>
      <c r="E60">
        <v>0</v>
      </c>
      <c r="F60">
        <v>30</v>
      </c>
      <c r="G60">
        <v>21</v>
      </c>
      <c r="H60">
        <v>1.0627085270000001</v>
      </c>
      <c r="I60">
        <v>1.0167859770000001</v>
      </c>
      <c r="K60">
        <f t="shared" si="9"/>
        <v>187253125.20415416</v>
      </c>
      <c r="L60">
        <f t="shared" si="10"/>
        <v>21300501.151282404</v>
      </c>
      <c r="M60">
        <f t="shared" si="11"/>
        <v>0</v>
      </c>
      <c r="N60">
        <f t="shared" si="12"/>
        <v>0</v>
      </c>
      <c r="O60">
        <f t="shared" si="13"/>
        <v>125568334.17053525</v>
      </c>
      <c r="P60">
        <f t="shared" si="14"/>
        <v>39791298.900519781</v>
      </c>
      <c r="Q60">
        <f t="shared" si="15"/>
        <v>-60268807.830216527</v>
      </c>
      <c r="R60">
        <f t="shared" si="16"/>
        <v>-60416850.31481833</v>
      </c>
      <c r="S60">
        <f t="shared" si="17"/>
        <v>253227601.28145677</v>
      </c>
    </row>
    <row r="61" spans="1:19" x14ac:dyDescent="0.25">
      <c r="A61">
        <v>42339</v>
      </c>
      <c r="B61">
        <v>260592233.69999999</v>
      </c>
      <c r="C61">
        <v>447.8</v>
      </c>
      <c r="D61">
        <v>0</v>
      </c>
      <c r="E61">
        <v>2</v>
      </c>
      <c r="F61">
        <v>31</v>
      </c>
      <c r="G61">
        <v>21</v>
      </c>
      <c r="H61">
        <v>1.0648568140000001</v>
      </c>
      <c r="I61">
        <v>1.0173505110000001</v>
      </c>
      <c r="K61">
        <f t="shared" si="9"/>
        <v>187253125.20415416</v>
      </c>
      <c r="L61">
        <f t="shared" si="10"/>
        <v>27005561.765414104</v>
      </c>
      <c r="M61">
        <f t="shared" si="11"/>
        <v>0</v>
      </c>
      <c r="N61">
        <f t="shared" si="12"/>
        <v>7008115.5531275058</v>
      </c>
      <c r="O61">
        <f t="shared" si="13"/>
        <v>129753945.3095531</v>
      </c>
      <c r="P61">
        <f t="shared" si="14"/>
        <v>39791298.900519781</v>
      </c>
      <c r="Q61">
        <f t="shared" si="15"/>
        <v>-60390642.456624068</v>
      </c>
      <c r="R61">
        <f t="shared" si="16"/>
        <v>-60450394.607272342</v>
      </c>
      <c r="S61">
        <f t="shared" si="17"/>
        <v>269971009.66887224</v>
      </c>
    </row>
    <row r="62" spans="1:19" x14ac:dyDescent="0.25">
      <c r="A62">
        <v>42370</v>
      </c>
      <c r="B62">
        <v>284288401.19999999</v>
      </c>
      <c r="C62">
        <v>693.9</v>
      </c>
      <c r="D62">
        <v>0</v>
      </c>
      <c r="E62">
        <v>1</v>
      </c>
      <c r="F62">
        <v>31</v>
      </c>
      <c r="G62">
        <v>20</v>
      </c>
      <c r="H62">
        <v>1.0667019099999999</v>
      </c>
      <c r="I62">
        <v>1.0186020179999999</v>
      </c>
      <c r="K62">
        <f t="shared" si="9"/>
        <v>187253125.20415416</v>
      </c>
      <c r="L62">
        <f t="shared" si="10"/>
        <v>41847162.36940787</v>
      </c>
      <c r="M62">
        <f t="shared" si="11"/>
        <v>0</v>
      </c>
      <c r="N62">
        <f t="shared" si="12"/>
        <v>3504057.7765637529</v>
      </c>
      <c r="O62">
        <f t="shared" si="13"/>
        <v>129753945.3095531</v>
      </c>
      <c r="P62">
        <f t="shared" si="14"/>
        <v>37896475.143352166</v>
      </c>
      <c r="Q62">
        <f t="shared" si="15"/>
        <v>-60495282.377568536</v>
      </c>
      <c r="R62">
        <f t="shared" si="16"/>
        <v>-60524758.448628642</v>
      </c>
      <c r="S62">
        <f t="shared" si="17"/>
        <v>279234724.97683382</v>
      </c>
    </row>
    <row r="63" spans="1:19" x14ac:dyDescent="0.25">
      <c r="A63">
        <v>42401</v>
      </c>
      <c r="B63">
        <v>260206836.09999999</v>
      </c>
      <c r="C63">
        <v>599.1</v>
      </c>
      <c r="D63">
        <v>0</v>
      </c>
      <c r="E63">
        <v>1</v>
      </c>
      <c r="F63">
        <v>29</v>
      </c>
      <c r="G63">
        <v>20</v>
      </c>
      <c r="H63">
        <v>1.0685502019999999</v>
      </c>
      <c r="I63">
        <v>1.0198550630000001</v>
      </c>
      <c r="K63">
        <f t="shared" si="9"/>
        <v>187253125.20415416</v>
      </c>
      <c r="L63">
        <f t="shared" si="10"/>
        <v>36130040.316345669</v>
      </c>
      <c r="M63">
        <f t="shared" si="11"/>
        <v>0</v>
      </c>
      <c r="N63">
        <f t="shared" si="12"/>
        <v>3504057.7765637529</v>
      </c>
      <c r="O63">
        <f t="shared" si="13"/>
        <v>121382723.03151742</v>
      </c>
      <c r="P63">
        <f t="shared" si="14"/>
        <v>37896475.143352166</v>
      </c>
      <c r="Q63">
        <f t="shared" si="15"/>
        <v>-60600103.551514126</v>
      </c>
      <c r="R63">
        <f t="shared" si="16"/>
        <v>-60599213.677079082</v>
      </c>
      <c r="S63">
        <f t="shared" si="17"/>
        <v>264967104.2433399</v>
      </c>
    </row>
    <row r="64" spans="1:19" x14ac:dyDescent="0.25">
      <c r="A64">
        <v>42430</v>
      </c>
      <c r="B64">
        <v>259744950.19999999</v>
      </c>
      <c r="C64">
        <v>460.9</v>
      </c>
      <c r="D64">
        <v>0</v>
      </c>
      <c r="E64">
        <v>0</v>
      </c>
      <c r="F64">
        <v>31</v>
      </c>
      <c r="G64">
        <v>22</v>
      </c>
      <c r="H64">
        <v>1.070401698</v>
      </c>
      <c r="I64">
        <v>1.0211096500000001</v>
      </c>
      <c r="K64">
        <f t="shared" si="9"/>
        <v>187253125.20415416</v>
      </c>
      <c r="L64">
        <f t="shared" si="10"/>
        <v>27795586.015362572</v>
      </c>
      <c r="M64">
        <f t="shared" si="11"/>
        <v>0</v>
      </c>
      <c r="N64">
        <f t="shared" si="12"/>
        <v>0</v>
      </c>
      <c r="O64">
        <f t="shared" si="13"/>
        <v>129753945.3095531</v>
      </c>
      <c r="P64">
        <f t="shared" si="14"/>
        <v>41686122.657687388</v>
      </c>
      <c r="Q64">
        <f t="shared" si="15"/>
        <v>-60705106.432160452</v>
      </c>
      <c r="R64">
        <f t="shared" si="16"/>
        <v>-60673760.530301392</v>
      </c>
      <c r="S64">
        <f t="shared" si="17"/>
        <v>265109912.22429538</v>
      </c>
    </row>
    <row r="65" spans="1:19" x14ac:dyDescent="0.25">
      <c r="A65">
        <v>42461</v>
      </c>
      <c r="B65">
        <v>243642397.69999999</v>
      </c>
      <c r="C65">
        <v>384</v>
      </c>
      <c r="D65">
        <v>0</v>
      </c>
      <c r="E65">
        <v>0</v>
      </c>
      <c r="F65">
        <v>30</v>
      </c>
      <c r="G65">
        <v>21</v>
      </c>
      <c r="H65">
        <v>1.072256401</v>
      </c>
      <c r="I65">
        <v>1.022365781</v>
      </c>
      <c r="K65">
        <f t="shared" si="9"/>
        <v>187253125.20415416</v>
      </c>
      <c r="L65">
        <f t="shared" si="10"/>
        <v>23157962.7465811</v>
      </c>
      <c r="M65">
        <f t="shared" si="11"/>
        <v>0</v>
      </c>
      <c r="N65">
        <f t="shared" si="12"/>
        <v>0</v>
      </c>
      <c r="O65">
        <f t="shared" si="13"/>
        <v>125568334.17053525</v>
      </c>
      <c r="P65">
        <f t="shared" si="14"/>
        <v>39791298.900519781</v>
      </c>
      <c r="Q65">
        <f t="shared" si="15"/>
        <v>-60810291.189644881</v>
      </c>
      <c r="R65">
        <f t="shared" si="16"/>
        <v>-60748399.127134435</v>
      </c>
      <c r="S65">
        <f t="shared" si="17"/>
        <v>254212030.70501101</v>
      </c>
    </row>
    <row r="66" spans="1:19" x14ac:dyDescent="0.25">
      <c r="A66">
        <v>42491</v>
      </c>
      <c r="B66">
        <v>254740741.30000001</v>
      </c>
      <c r="C66">
        <v>143.1</v>
      </c>
      <c r="D66">
        <v>26.1</v>
      </c>
      <c r="E66">
        <v>1</v>
      </c>
      <c r="F66">
        <v>31</v>
      </c>
      <c r="G66">
        <v>21</v>
      </c>
      <c r="H66">
        <v>1.0741143179999999</v>
      </c>
      <c r="I66">
        <v>1.023623457</v>
      </c>
      <c r="K66">
        <f t="shared" ref="K66:K97" si="18">WHSL_kWhA</f>
        <v>187253125.20415416</v>
      </c>
      <c r="L66">
        <f t="shared" ref="L66:L97" si="19">N10HDD18*C66</f>
        <v>8629959.5547806118</v>
      </c>
      <c r="M66">
        <f t="shared" ref="M66:M97" si="20">N10CDD18*D66</f>
        <v>19292126.400399391</v>
      </c>
      <c r="N66">
        <f t="shared" ref="N66:N97" si="21">StatDays*E66</f>
        <v>3504057.7765637529</v>
      </c>
      <c r="O66">
        <f t="shared" ref="O66:O97" si="22">MonthDays*F66</f>
        <v>129753945.3095531</v>
      </c>
      <c r="P66">
        <f t="shared" ref="P66:P97" si="23">PeakDays*G66</f>
        <v>39791298.900519781</v>
      </c>
      <c r="Q66">
        <f t="shared" ref="Q66:Q97" si="24">OntarioGDP*H66</f>
        <v>-60915658.220954575</v>
      </c>
      <c r="R66">
        <f t="shared" ref="R66:R97" si="25">LondonPop*I66</f>
        <v>-60823129.526997671</v>
      </c>
      <c r="S66">
        <f t="shared" ref="S66:S97" si="26">SUM(K66:R66)</f>
        <v>266485725.39801854</v>
      </c>
    </row>
    <row r="67" spans="1:19" x14ac:dyDescent="0.25">
      <c r="A67">
        <v>42522</v>
      </c>
      <c r="B67">
        <v>277338997.10000002</v>
      </c>
      <c r="C67">
        <v>38</v>
      </c>
      <c r="D67">
        <v>51.3</v>
      </c>
      <c r="E67">
        <v>0</v>
      </c>
      <c r="F67">
        <v>30</v>
      </c>
      <c r="G67">
        <v>22</v>
      </c>
      <c r="H67">
        <v>1.075975455</v>
      </c>
      <c r="I67">
        <v>1.0248826790000001</v>
      </c>
      <c r="K67">
        <f t="shared" si="18"/>
        <v>187253125.20415416</v>
      </c>
      <c r="L67">
        <f t="shared" si="19"/>
        <v>2291673.396797088</v>
      </c>
      <c r="M67">
        <f t="shared" si="20"/>
        <v>37919007.06285397</v>
      </c>
      <c r="N67">
        <f t="shared" si="21"/>
        <v>0</v>
      </c>
      <c r="O67">
        <f t="shared" si="22"/>
        <v>125568334.17053525</v>
      </c>
      <c r="P67">
        <f t="shared" si="23"/>
        <v>41686122.657687388</v>
      </c>
      <c r="Q67">
        <f t="shared" si="24"/>
        <v>-61021207.86636427</v>
      </c>
      <c r="R67">
        <f t="shared" si="25"/>
        <v>-60897951.78931053</v>
      </c>
      <c r="S67">
        <f t="shared" si="26"/>
        <v>272799102.836353</v>
      </c>
    </row>
    <row r="68" spans="1:19" x14ac:dyDescent="0.25">
      <c r="A68">
        <v>42552</v>
      </c>
      <c r="B68">
        <v>319936562.10000002</v>
      </c>
      <c r="C68">
        <v>1.8</v>
      </c>
      <c r="D68">
        <v>117.4</v>
      </c>
      <c r="E68">
        <v>1</v>
      </c>
      <c r="F68">
        <v>31</v>
      </c>
      <c r="G68">
        <v>20</v>
      </c>
      <c r="H68">
        <v>1.077839816</v>
      </c>
      <c r="I68">
        <v>1.026143451</v>
      </c>
      <c r="K68">
        <f t="shared" si="18"/>
        <v>187253125.20415416</v>
      </c>
      <c r="L68">
        <f t="shared" si="19"/>
        <v>108552.95037459891</v>
      </c>
      <c r="M68">
        <f t="shared" si="20"/>
        <v>86777610.705244765</v>
      </c>
      <c r="N68">
        <f t="shared" si="21"/>
        <v>3504057.7765637529</v>
      </c>
      <c r="O68">
        <f t="shared" si="22"/>
        <v>129753945.3095531</v>
      </c>
      <c r="P68">
        <f t="shared" si="23"/>
        <v>37896475.143352166</v>
      </c>
      <c r="Q68">
        <f t="shared" si="24"/>
        <v>-61126940.35272377</v>
      </c>
      <c r="R68">
        <f t="shared" si="25"/>
        <v>-60972866.151750751</v>
      </c>
      <c r="S68">
        <f t="shared" si="26"/>
        <v>323193960.584768</v>
      </c>
    </row>
    <row r="69" spans="1:19" x14ac:dyDescent="0.25">
      <c r="A69">
        <v>42583</v>
      </c>
      <c r="B69">
        <v>332506256.10000002</v>
      </c>
      <c r="C69">
        <v>0.3</v>
      </c>
      <c r="D69">
        <v>131</v>
      </c>
      <c r="E69">
        <v>1</v>
      </c>
      <c r="F69">
        <v>31</v>
      </c>
      <c r="G69">
        <v>22</v>
      </c>
      <c r="H69">
        <v>1.079707408</v>
      </c>
      <c r="I69">
        <v>1.027405774</v>
      </c>
      <c r="K69">
        <f t="shared" si="18"/>
        <v>187253125.20415416</v>
      </c>
      <c r="L69">
        <f t="shared" si="19"/>
        <v>18092.158395766481</v>
      </c>
      <c r="M69">
        <f t="shared" si="20"/>
        <v>96830212.967521831</v>
      </c>
      <c r="N69">
        <f t="shared" si="21"/>
        <v>3504057.7765637529</v>
      </c>
      <c r="O69">
        <f t="shared" si="22"/>
        <v>129753945.3095531</v>
      </c>
      <c r="P69">
        <f t="shared" si="23"/>
        <v>41686122.657687388</v>
      </c>
      <c r="Q69">
        <f t="shared" si="24"/>
        <v>-61232856.07702025</v>
      </c>
      <c r="R69">
        <f t="shared" si="25"/>
        <v>-61047872.673737772</v>
      </c>
      <c r="S69">
        <f t="shared" si="26"/>
        <v>336764827.32311797</v>
      </c>
    </row>
    <row r="70" spans="1:19" x14ac:dyDescent="0.25">
      <c r="A70">
        <v>42614</v>
      </c>
      <c r="B70">
        <v>278729526.89999998</v>
      </c>
      <c r="C70">
        <v>38</v>
      </c>
      <c r="D70">
        <v>43.4</v>
      </c>
      <c r="E70">
        <v>1</v>
      </c>
      <c r="F70">
        <v>30</v>
      </c>
      <c r="G70">
        <v>21</v>
      </c>
      <c r="H70">
        <v>1.0815782350000001</v>
      </c>
      <c r="I70">
        <v>1.0286696500000001</v>
      </c>
      <c r="K70">
        <f t="shared" si="18"/>
        <v>187253125.20415416</v>
      </c>
      <c r="L70">
        <f t="shared" si="19"/>
        <v>2291673.396797088</v>
      </c>
      <c r="M70">
        <f t="shared" si="20"/>
        <v>32079627.807560667</v>
      </c>
      <c r="N70">
        <f t="shared" si="21"/>
        <v>3504057.7765637529</v>
      </c>
      <c r="O70">
        <f t="shared" si="22"/>
        <v>125568334.17053525</v>
      </c>
      <c r="P70">
        <f t="shared" si="23"/>
        <v>39791298.900519781</v>
      </c>
      <c r="Q70">
        <f t="shared" si="24"/>
        <v>-61338955.266103528</v>
      </c>
      <c r="R70">
        <f t="shared" si="25"/>
        <v>-61122971.474110492</v>
      </c>
      <c r="S70">
        <f t="shared" si="26"/>
        <v>268026190.51591676</v>
      </c>
    </row>
    <row r="71" spans="1:19" x14ac:dyDescent="0.25">
      <c r="A71">
        <v>42644</v>
      </c>
      <c r="B71">
        <v>249175655.5</v>
      </c>
      <c r="C71">
        <v>220.4</v>
      </c>
      <c r="D71">
        <v>3.9</v>
      </c>
      <c r="E71">
        <v>1</v>
      </c>
      <c r="F71">
        <v>31</v>
      </c>
      <c r="G71">
        <v>20</v>
      </c>
      <c r="H71">
        <v>1.083452305</v>
      </c>
      <c r="I71">
        <v>1.02993508</v>
      </c>
      <c r="K71">
        <f t="shared" si="18"/>
        <v>187253125.20415416</v>
      </c>
      <c r="L71">
        <f t="shared" si="19"/>
        <v>13291705.70142311</v>
      </c>
      <c r="M71">
        <f t="shared" si="20"/>
        <v>2882731.5310941613</v>
      </c>
      <c r="N71">
        <f t="shared" si="21"/>
        <v>3504057.7765637529</v>
      </c>
      <c r="O71">
        <f t="shared" si="22"/>
        <v>129753945.3095531</v>
      </c>
      <c r="P71">
        <f t="shared" si="23"/>
        <v>37896475.143352166</v>
      </c>
      <c r="Q71">
        <f t="shared" si="24"/>
        <v>-61445238.373673216</v>
      </c>
      <c r="R71">
        <f t="shared" si="25"/>
        <v>-61198162.612288304</v>
      </c>
      <c r="S71">
        <f t="shared" si="26"/>
        <v>251938639.68017894</v>
      </c>
    </row>
    <row r="72" spans="1:19" x14ac:dyDescent="0.25">
      <c r="A72">
        <v>42675</v>
      </c>
      <c r="B72">
        <v>248814601.69999999</v>
      </c>
      <c r="C72">
        <v>355.9</v>
      </c>
      <c r="D72">
        <v>0</v>
      </c>
      <c r="E72">
        <v>0</v>
      </c>
      <c r="F72">
        <v>30</v>
      </c>
      <c r="G72">
        <v>22</v>
      </c>
      <c r="H72">
        <v>1.0853296210000001</v>
      </c>
      <c r="I72">
        <v>1.031202068</v>
      </c>
      <c r="K72">
        <f t="shared" si="18"/>
        <v>187253125.20415416</v>
      </c>
      <c r="L72">
        <f t="shared" si="19"/>
        <v>21463330.576844301</v>
      </c>
      <c r="M72">
        <f t="shared" si="20"/>
        <v>0</v>
      </c>
      <c r="N72">
        <f t="shared" si="21"/>
        <v>0</v>
      </c>
      <c r="O72">
        <f t="shared" si="22"/>
        <v>125568334.17053525</v>
      </c>
      <c r="P72">
        <f t="shared" si="23"/>
        <v>41686122.657687388</v>
      </c>
      <c r="Q72">
        <f t="shared" si="24"/>
        <v>-61551705.569866702</v>
      </c>
      <c r="R72">
        <f t="shared" si="25"/>
        <v>-61273446.325948998</v>
      </c>
      <c r="S72">
        <f t="shared" si="26"/>
        <v>253145760.71340537</v>
      </c>
    </row>
    <row r="73" spans="1:19" x14ac:dyDescent="0.25">
      <c r="A73">
        <v>42705</v>
      </c>
      <c r="B73">
        <v>273592116.80000001</v>
      </c>
      <c r="C73">
        <v>639.5</v>
      </c>
      <c r="D73">
        <v>0</v>
      </c>
      <c r="E73">
        <v>2</v>
      </c>
      <c r="F73">
        <v>31</v>
      </c>
      <c r="G73">
        <v>20</v>
      </c>
      <c r="H73">
        <v>1.08721019</v>
      </c>
      <c r="I73">
        <v>1.0324706130000001</v>
      </c>
      <c r="K73">
        <f t="shared" si="18"/>
        <v>187253125.20415416</v>
      </c>
      <c r="L73">
        <f t="shared" si="19"/>
        <v>38566450.980308883</v>
      </c>
      <c r="M73">
        <f t="shared" si="20"/>
        <v>0</v>
      </c>
      <c r="N73">
        <f t="shared" si="21"/>
        <v>7008115.5531275058</v>
      </c>
      <c r="O73">
        <f t="shared" si="22"/>
        <v>129753945.3095531</v>
      </c>
      <c r="P73">
        <f t="shared" si="23"/>
        <v>37896475.143352166</v>
      </c>
      <c r="Q73">
        <f t="shared" si="24"/>
        <v>-61658357.251671128</v>
      </c>
      <c r="R73">
        <f t="shared" si="25"/>
        <v>-61348822.555673115</v>
      </c>
      <c r="S73">
        <f t="shared" si="26"/>
        <v>277470932.38315153</v>
      </c>
    </row>
    <row r="74" spans="1:19" x14ac:dyDescent="0.25">
      <c r="A74">
        <v>42736</v>
      </c>
      <c r="B74">
        <v>277000989.10000002</v>
      </c>
      <c r="C74">
        <v>620.29999999999995</v>
      </c>
      <c r="D74">
        <v>0</v>
      </c>
      <c r="E74">
        <v>1</v>
      </c>
      <c r="F74">
        <v>31</v>
      </c>
      <c r="G74">
        <v>21</v>
      </c>
      <c r="H74">
        <v>1.089731308</v>
      </c>
      <c r="I74">
        <v>1.0341741520000001</v>
      </c>
      <c r="K74">
        <f t="shared" si="18"/>
        <v>187253125.20415416</v>
      </c>
      <c r="L74">
        <f t="shared" si="19"/>
        <v>37408552.842979826</v>
      </c>
      <c r="M74">
        <f t="shared" si="20"/>
        <v>0</v>
      </c>
      <c r="N74">
        <f t="shared" si="21"/>
        <v>3504057.7765637529</v>
      </c>
      <c r="O74">
        <f t="shared" si="22"/>
        <v>129753945.3095531</v>
      </c>
      <c r="P74">
        <f t="shared" si="23"/>
        <v>39791298.900519781</v>
      </c>
      <c r="Q74">
        <f t="shared" si="24"/>
        <v>-61801336.038797483</v>
      </c>
      <c r="R74">
        <f t="shared" si="25"/>
        <v>-61450045.883980736</v>
      </c>
      <c r="S74">
        <f t="shared" si="26"/>
        <v>274459598.11099237</v>
      </c>
    </row>
    <row r="75" spans="1:19" x14ac:dyDescent="0.25">
      <c r="A75">
        <v>42767</v>
      </c>
      <c r="B75">
        <v>242928835.30000001</v>
      </c>
      <c r="C75">
        <v>501</v>
      </c>
      <c r="D75">
        <v>0</v>
      </c>
      <c r="E75">
        <v>1</v>
      </c>
      <c r="F75">
        <v>28</v>
      </c>
      <c r="G75">
        <v>19</v>
      </c>
      <c r="H75">
        <v>1.0922582709999999</v>
      </c>
      <c r="I75">
        <v>1.0358805019999999</v>
      </c>
      <c r="K75">
        <f t="shared" si="18"/>
        <v>187253125.20415416</v>
      </c>
      <c r="L75">
        <f t="shared" si="19"/>
        <v>30213904.520930026</v>
      </c>
      <c r="M75">
        <f t="shared" si="20"/>
        <v>0</v>
      </c>
      <c r="N75">
        <f t="shared" si="21"/>
        <v>3504057.7765637529</v>
      </c>
      <c r="O75">
        <f t="shared" si="22"/>
        <v>117197111.89249957</v>
      </c>
      <c r="P75">
        <f t="shared" si="23"/>
        <v>36001651.386184558</v>
      </c>
      <c r="Q75">
        <f t="shared" si="24"/>
        <v>-61944646.31021405</v>
      </c>
      <c r="R75">
        <f t="shared" si="25"/>
        <v>-61551436.240325786</v>
      </c>
      <c r="S75">
        <f t="shared" si="26"/>
        <v>250673768.22979227</v>
      </c>
    </row>
    <row r="76" spans="1:19" x14ac:dyDescent="0.25">
      <c r="A76">
        <v>42795</v>
      </c>
      <c r="B76">
        <v>268282989.5</v>
      </c>
      <c r="C76">
        <v>559.20000000000005</v>
      </c>
      <c r="D76">
        <v>0</v>
      </c>
      <c r="E76">
        <v>0</v>
      </c>
      <c r="F76">
        <v>31</v>
      </c>
      <c r="G76">
        <v>23</v>
      </c>
      <c r="H76">
        <v>1.0947910940000001</v>
      </c>
      <c r="I76">
        <v>1.0375896659999999</v>
      </c>
      <c r="K76">
        <f t="shared" si="18"/>
        <v>187253125.20415416</v>
      </c>
      <c r="L76">
        <f t="shared" si="19"/>
        <v>33723783.249708727</v>
      </c>
      <c r="M76">
        <f t="shared" si="20"/>
        <v>0</v>
      </c>
      <c r="N76">
        <f t="shared" si="21"/>
        <v>0</v>
      </c>
      <c r="O76">
        <f t="shared" si="22"/>
        <v>129753945.3095531</v>
      </c>
      <c r="P76">
        <f t="shared" si="23"/>
        <v>43580946.414854996</v>
      </c>
      <c r="Q76">
        <f t="shared" si="24"/>
        <v>-62088288.916607626</v>
      </c>
      <c r="R76">
        <f t="shared" si="25"/>
        <v>-61652993.802966595</v>
      </c>
      <c r="S76">
        <f t="shared" si="26"/>
        <v>270570517.45869678</v>
      </c>
    </row>
    <row r="77" spans="1:19" x14ac:dyDescent="0.25">
      <c r="A77">
        <v>42826</v>
      </c>
      <c r="B77">
        <v>234677447.19999999</v>
      </c>
      <c r="C77">
        <v>249.8</v>
      </c>
      <c r="D77">
        <v>0</v>
      </c>
      <c r="E77">
        <v>0</v>
      </c>
      <c r="F77">
        <v>30</v>
      </c>
      <c r="G77">
        <v>19</v>
      </c>
      <c r="H77">
        <v>1.0973297900000001</v>
      </c>
      <c r="I77">
        <v>1.0393016509999999</v>
      </c>
      <c r="K77">
        <f t="shared" si="18"/>
        <v>187253125.20415416</v>
      </c>
      <c r="L77">
        <f t="shared" si="19"/>
        <v>15064737.224208225</v>
      </c>
      <c r="M77">
        <f t="shared" si="20"/>
        <v>0</v>
      </c>
      <c r="N77">
        <f t="shared" si="21"/>
        <v>0</v>
      </c>
      <c r="O77">
        <f t="shared" si="22"/>
        <v>125568334.17053525</v>
      </c>
      <c r="P77">
        <f t="shared" si="23"/>
        <v>36001651.386184558</v>
      </c>
      <c r="Q77">
        <f t="shared" si="24"/>
        <v>-62232264.595240101</v>
      </c>
      <c r="R77">
        <f t="shared" si="25"/>
        <v>-61754718.987839222</v>
      </c>
      <c r="S77">
        <f t="shared" si="26"/>
        <v>239900864.40200287</v>
      </c>
    </row>
    <row r="78" spans="1:19" x14ac:dyDescent="0.25">
      <c r="A78">
        <v>42856</v>
      </c>
      <c r="B78">
        <v>244160124.5</v>
      </c>
      <c r="C78">
        <v>186.5</v>
      </c>
      <c r="D78">
        <v>8.6999999999999993</v>
      </c>
      <c r="E78">
        <v>1</v>
      </c>
      <c r="F78">
        <v>31</v>
      </c>
      <c r="G78">
        <v>22</v>
      </c>
      <c r="H78">
        <v>1.0998743740000001</v>
      </c>
      <c r="I78">
        <v>1.0410164609999999</v>
      </c>
      <c r="K78">
        <f t="shared" si="18"/>
        <v>187253125.20415416</v>
      </c>
      <c r="L78">
        <f t="shared" si="19"/>
        <v>11247291.802701497</v>
      </c>
      <c r="M78">
        <f t="shared" si="20"/>
        <v>6430708.8001331287</v>
      </c>
      <c r="N78">
        <f t="shared" si="21"/>
        <v>3504057.7765637529</v>
      </c>
      <c r="O78">
        <f t="shared" si="22"/>
        <v>129753945.3095531</v>
      </c>
      <c r="P78">
        <f t="shared" si="23"/>
        <v>41686122.657687388</v>
      </c>
      <c r="Q78">
        <f t="shared" si="24"/>
        <v>-62376574.196798272</v>
      </c>
      <c r="R78">
        <f t="shared" si="25"/>
        <v>-61856612.032621399</v>
      </c>
      <c r="S78">
        <f t="shared" si="26"/>
        <v>255642065.3213734</v>
      </c>
    </row>
    <row r="79" spans="1:19" x14ac:dyDescent="0.25">
      <c r="A79">
        <v>42887</v>
      </c>
      <c r="B79">
        <v>275426179.89999998</v>
      </c>
      <c r="C79">
        <v>28.7</v>
      </c>
      <c r="D79">
        <v>66.7</v>
      </c>
      <c r="E79">
        <v>0</v>
      </c>
      <c r="F79">
        <v>30</v>
      </c>
      <c r="G79">
        <v>22</v>
      </c>
      <c r="H79">
        <v>1.102424858</v>
      </c>
      <c r="I79">
        <v>1.0427341000000001</v>
      </c>
      <c r="K79">
        <f t="shared" si="18"/>
        <v>187253125.20415416</v>
      </c>
      <c r="L79">
        <f t="shared" si="19"/>
        <v>1730816.4865283268</v>
      </c>
      <c r="M79">
        <f t="shared" si="20"/>
        <v>49302100.80102066</v>
      </c>
      <c r="N79">
        <f t="shared" si="21"/>
        <v>0</v>
      </c>
      <c r="O79">
        <f t="shared" si="22"/>
        <v>125568334.17053525</v>
      </c>
      <c r="P79">
        <f t="shared" si="23"/>
        <v>41686122.657687388</v>
      </c>
      <c r="Q79">
        <f t="shared" si="24"/>
        <v>-62521218.40183159</v>
      </c>
      <c r="R79">
        <f t="shared" si="25"/>
        <v>-61958673.174990892</v>
      </c>
      <c r="S79">
        <f t="shared" si="26"/>
        <v>281060607.74310333</v>
      </c>
    </row>
    <row r="80" spans="1:19" x14ac:dyDescent="0.25">
      <c r="A80">
        <v>42917</v>
      </c>
      <c r="B80">
        <v>302256564.30000001</v>
      </c>
      <c r="C80">
        <v>0.2</v>
      </c>
      <c r="D80">
        <v>93.8</v>
      </c>
      <c r="E80">
        <v>1</v>
      </c>
      <c r="F80">
        <v>31</v>
      </c>
      <c r="G80">
        <v>20</v>
      </c>
      <c r="H80">
        <v>1.1049812560000001</v>
      </c>
      <c r="I80">
        <v>1.0444545730000001</v>
      </c>
      <c r="K80">
        <f t="shared" si="18"/>
        <v>187253125.20415416</v>
      </c>
      <c r="L80">
        <f t="shared" si="19"/>
        <v>12061.438930510989</v>
      </c>
      <c r="M80">
        <f t="shared" si="20"/>
        <v>69333389.132469833</v>
      </c>
      <c r="N80">
        <f t="shared" si="21"/>
        <v>3504057.7765637529</v>
      </c>
      <c r="O80">
        <f t="shared" si="22"/>
        <v>129753945.3095531</v>
      </c>
      <c r="P80">
        <f t="shared" si="23"/>
        <v>37896475.143352166</v>
      </c>
      <c r="Q80">
        <f t="shared" si="24"/>
        <v>-62666198.0043144</v>
      </c>
      <c r="R80">
        <f t="shared" si="25"/>
        <v>-62060902.712044872</v>
      </c>
      <c r="S80">
        <f t="shared" si="26"/>
        <v>303025953.28866422</v>
      </c>
    </row>
    <row r="81" spans="1:19" x14ac:dyDescent="0.25">
      <c r="A81">
        <v>42948</v>
      </c>
      <c r="B81">
        <v>284023807.19999999</v>
      </c>
      <c r="C81">
        <v>20.8</v>
      </c>
      <c r="D81">
        <v>50.2</v>
      </c>
      <c r="E81">
        <v>1</v>
      </c>
      <c r="F81">
        <v>31</v>
      </c>
      <c r="G81">
        <v>22</v>
      </c>
      <c r="H81">
        <v>1.1075435819999999</v>
      </c>
      <c r="I81">
        <v>1.0461778850000001</v>
      </c>
      <c r="K81">
        <f t="shared" si="18"/>
        <v>187253125.20415416</v>
      </c>
      <c r="L81">
        <f t="shared" si="19"/>
        <v>1254389.6487731428</v>
      </c>
      <c r="M81">
        <f t="shared" si="20"/>
        <v>37105928.938699208</v>
      </c>
      <c r="N81">
        <f t="shared" si="21"/>
        <v>3504057.7765637529</v>
      </c>
      <c r="O81">
        <f t="shared" si="22"/>
        <v>129753945.3095531</v>
      </c>
      <c r="P81">
        <f t="shared" si="23"/>
        <v>41686122.657687388</v>
      </c>
      <c r="Q81">
        <f t="shared" si="24"/>
        <v>-62811513.798221037</v>
      </c>
      <c r="R81">
        <f t="shared" si="25"/>
        <v>-62163300.94088053</v>
      </c>
      <c r="S81">
        <f t="shared" si="26"/>
        <v>275582754.79632914</v>
      </c>
    </row>
    <row r="82" spans="1:19" x14ac:dyDescent="0.25">
      <c r="A82">
        <v>42979</v>
      </c>
      <c r="B82">
        <v>268671076.80000001</v>
      </c>
      <c r="C82">
        <v>66</v>
      </c>
      <c r="D82">
        <v>56.2</v>
      </c>
      <c r="E82">
        <v>1</v>
      </c>
      <c r="F82">
        <v>30</v>
      </c>
      <c r="G82">
        <v>20</v>
      </c>
      <c r="H82">
        <v>1.11011185</v>
      </c>
      <c r="I82">
        <v>1.0479040399999999</v>
      </c>
      <c r="K82">
        <f t="shared" si="18"/>
        <v>187253125.20415416</v>
      </c>
      <c r="L82">
        <f t="shared" si="19"/>
        <v>3980274.8470686264</v>
      </c>
      <c r="M82">
        <f t="shared" si="20"/>
        <v>41540900.52499792</v>
      </c>
      <c r="N82">
        <f t="shared" si="21"/>
        <v>3504057.7765637529</v>
      </c>
      <c r="O82">
        <f t="shared" si="22"/>
        <v>125568334.17053525</v>
      </c>
      <c r="P82">
        <f t="shared" si="23"/>
        <v>37896475.143352166</v>
      </c>
      <c r="Q82">
        <f t="shared" si="24"/>
        <v>-62957166.577525869</v>
      </c>
      <c r="R82">
        <f t="shared" si="25"/>
        <v>-62265868.099175595</v>
      </c>
      <c r="S82">
        <f t="shared" si="26"/>
        <v>274520132.98997045</v>
      </c>
    </row>
    <row r="83" spans="1:19" x14ac:dyDescent="0.25">
      <c r="A83">
        <v>43009</v>
      </c>
      <c r="B83">
        <v>249859153.69999999</v>
      </c>
      <c r="C83">
        <v>176</v>
      </c>
      <c r="D83">
        <v>5.3</v>
      </c>
      <c r="E83">
        <v>1</v>
      </c>
      <c r="F83">
        <v>31</v>
      </c>
      <c r="G83">
        <v>21</v>
      </c>
      <c r="H83">
        <v>1.112686074</v>
      </c>
      <c r="I83">
        <v>1.0496330439999999</v>
      </c>
      <c r="K83">
        <f t="shared" si="18"/>
        <v>187253125.20415416</v>
      </c>
      <c r="L83">
        <f t="shared" si="19"/>
        <v>10614066.258849669</v>
      </c>
      <c r="M83">
        <f t="shared" si="20"/>
        <v>3917558.2345638601</v>
      </c>
      <c r="N83">
        <f t="shared" si="21"/>
        <v>3504057.7765637529</v>
      </c>
      <c r="O83">
        <f t="shared" si="22"/>
        <v>129753945.3095531</v>
      </c>
      <c r="P83">
        <f t="shared" si="23"/>
        <v>39791298.900519781</v>
      </c>
      <c r="Q83">
        <f t="shared" si="24"/>
        <v>-63103157.136203237</v>
      </c>
      <c r="R83">
        <f t="shared" si="25"/>
        <v>-62368604.54344672</v>
      </c>
      <c r="S83">
        <f t="shared" si="26"/>
        <v>249362290.00455439</v>
      </c>
    </row>
    <row r="84" spans="1:19" x14ac:dyDescent="0.25">
      <c r="A84">
        <v>43040</v>
      </c>
      <c r="B84">
        <v>253035874.40000001</v>
      </c>
      <c r="C84">
        <v>455.1</v>
      </c>
      <c r="D84">
        <v>0</v>
      </c>
      <c r="E84">
        <v>0</v>
      </c>
      <c r="F84">
        <v>30</v>
      </c>
      <c r="G84">
        <v>22</v>
      </c>
      <c r="H84">
        <v>1.1152662659999999</v>
      </c>
      <c r="I84">
        <v>1.0513649</v>
      </c>
      <c r="K84">
        <f t="shared" si="18"/>
        <v>187253125.20415416</v>
      </c>
      <c r="L84">
        <f t="shared" si="19"/>
        <v>27445804.286377754</v>
      </c>
      <c r="M84">
        <f t="shared" si="20"/>
        <v>0</v>
      </c>
      <c r="N84">
        <f t="shared" si="21"/>
        <v>0</v>
      </c>
      <c r="O84">
        <f t="shared" si="22"/>
        <v>125568334.17053525</v>
      </c>
      <c r="P84">
        <f t="shared" si="23"/>
        <v>41686122.657687388</v>
      </c>
      <c r="Q84">
        <f t="shared" si="24"/>
        <v>-63249486.154802576</v>
      </c>
      <c r="R84">
        <f t="shared" si="25"/>
        <v>-62471510.451952212</v>
      </c>
      <c r="S84">
        <f t="shared" si="26"/>
        <v>256232389.71199977</v>
      </c>
    </row>
    <row r="85" spans="1:19" x14ac:dyDescent="0.25">
      <c r="A85">
        <v>43070</v>
      </c>
      <c r="B85">
        <v>278099027.30000001</v>
      </c>
      <c r="C85">
        <v>718.5</v>
      </c>
      <c r="D85">
        <v>0</v>
      </c>
      <c r="E85">
        <v>2</v>
      </c>
      <c r="F85">
        <v>31</v>
      </c>
      <c r="G85">
        <v>19</v>
      </c>
      <c r="H85">
        <v>1.117852442</v>
      </c>
      <c r="I85">
        <v>1.0530996130000001</v>
      </c>
      <c r="K85">
        <f t="shared" si="18"/>
        <v>187253125.20415416</v>
      </c>
      <c r="L85">
        <f t="shared" si="19"/>
        <v>43330719.357860729</v>
      </c>
      <c r="M85">
        <f t="shared" si="20"/>
        <v>0</v>
      </c>
      <c r="N85">
        <f t="shared" si="21"/>
        <v>7008115.5531275058</v>
      </c>
      <c r="O85">
        <f t="shared" si="22"/>
        <v>129753945.3095531</v>
      </c>
      <c r="P85">
        <f t="shared" si="23"/>
        <v>36001651.386184558</v>
      </c>
      <c r="Q85">
        <f t="shared" si="24"/>
        <v>-63396154.540723152</v>
      </c>
      <c r="R85">
        <f t="shared" si="25"/>
        <v>-62574586.121789239</v>
      </c>
      <c r="S85">
        <f t="shared" si="26"/>
        <v>277376816.1483677</v>
      </c>
    </row>
    <row r="86" spans="1:19" x14ac:dyDescent="0.25">
      <c r="A86">
        <v>43101</v>
      </c>
      <c r="B86">
        <v>289798490.89999998</v>
      </c>
      <c r="C86">
        <v>757.8</v>
      </c>
      <c r="D86">
        <v>0</v>
      </c>
      <c r="E86">
        <v>1</v>
      </c>
      <c r="F86">
        <v>31</v>
      </c>
      <c r="G86">
        <v>22</v>
      </c>
      <c r="H86">
        <v>1.1204017740000001</v>
      </c>
      <c r="I86">
        <v>1.055026998</v>
      </c>
      <c r="K86">
        <f t="shared" si="18"/>
        <v>187253125.20415416</v>
      </c>
      <c r="L86">
        <f t="shared" si="19"/>
        <v>45700792.10770613</v>
      </c>
      <c r="M86">
        <f t="shared" si="20"/>
        <v>0</v>
      </c>
      <c r="N86">
        <f t="shared" si="21"/>
        <v>3504057.7765637529</v>
      </c>
      <c r="O86">
        <f t="shared" si="22"/>
        <v>129753945.3095531</v>
      </c>
      <c r="P86">
        <f t="shared" si="23"/>
        <v>41686122.657687388</v>
      </c>
      <c r="Q86">
        <f t="shared" si="24"/>
        <v>-63540733.413010143</v>
      </c>
      <c r="R86">
        <f t="shared" si="25"/>
        <v>-62689110.253394194</v>
      </c>
      <c r="S86">
        <f t="shared" si="26"/>
        <v>281668199.38926023</v>
      </c>
    </row>
    <row r="87" spans="1:19" x14ac:dyDescent="0.25">
      <c r="A87">
        <v>43132</v>
      </c>
      <c r="B87">
        <v>251614557</v>
      </c>
      <c r="C87">
        <v>577.1</v>
      </c>
      <c r="D87">
        <v>0</v>
      </c>
      <c r="E87">
        <v>1</v>
      </c>
      <c r="F87">
        <v>28</v>
      </c>
      <c r="G87">
        <v>19</v>
      </c>
      <c r="H87">
        <v>1.1229569189999999</v>
      </c>
      <c r="I87">
        <v>1.0569579090000001</v>
      </c>
      <c r="K87">
        <f t="shared" si="18"/>
        <v>187253125.20415416</v>
      </c>
      <c r="L87">
        <f t="shared" si="19"/>
        <v>34803282.033989459</v>
      </c>
      <c r="M87">
        <f t="shared" si="20"/>
        <v>0</v>
      </c>
      <c r="N87">
        <f t="shared" si="21"/>
        <v>3504057.7765637529</v>
      </c>
      <c r="O87">
        <f t="shared" si="22"/>
        <v>117197111.89249957</v>
      </c>
      <c r="P87">
        <f t="shared" si="23"/>
        <v>36001651.386184558</v>
      </c>
      <c r="Q87">
        <f t="shared" si="24"/>
        <v>-63685641.954788812</v>
      </c>
      <c r="R87">
        <f t="shared" si="25"/>
        <v>-62803843.897934064</v>
      </c>
      <c r="S87">
        <f t="shared" si="26"/>
        <v>252269742.44066864</v>
      </c>
    </row>
    <row r="88" spans="1:19" x14ac:dyDescent="0.25">
      <c r="A88">
        <v>43160</v>
      </c>
      <c r="B88">
        <v>268375998.5</v>
      </c>
      <c r="C88">
        <v>582.6</v>
      </c>
      <c r="D88">
        <v>0</v>
      </c>
      <c r="E88">
        <v>0</v>
      </c>
      <c r="F88">
        <v>31</v>
      </c>
      <c r="G88">
        <v>22</v>
      </c>
      <c r="H88">
        <v>1.1255178910000001</v>
      </c>
      <c r="I88">
        <v>1.058892355</v>
      </c>
      <c r="K88">
        <f t="shared" si="18"/>
        <v>187253125.20415416</v>
      </c>
      <c r="L88">
        <f t="shared" si="19"/>
        <v>35134971.60457851</v>
      </c>
      <c r="M88">
        <f t="shared" si="20"/>
        <v>0</v>
      </c>
      <c r="N88">
        <f t="shared" si="21"/>
        <v>0</v>
      </c>
      <c r="O88">
        <f t="shared" si="22"/>
        <v>129753945.3095531</v>
      </c>
      <c r="P88">
        <f t="shared" si="23"/>
        <v>41686122.657687388</v>
      </c>
      <c r="Q88">
        <f t="shared" si="24"/>
        <v>-63830880.960033543</v>
      </c>
      <c r="R88">
        <f t="shared" si="25"/>
        <v>-62918787.590183757</v>
      </c>
      <c r="S88">
        <f t="shared" si="26"/>
        <v>267078496.22575584</v>
      </c>
    </row>
    <row r="89" spans="1:19" x14ac:dyDescent="0.25">
      <c r="A89">
        <v>43191</v>
      </c>
      <c r="B89">
        <v>248656909</v>
      </c>
      <c r="C89">
        <v>442.5</v>
      </c>
      <c r="D89">
        <v>0</v>
      </c>
      <c r="E89">
        <v>0</v>
      </c>
      <c r="F89">
        <v>30</v>
      </c>
      <c r="G89">
        <v>20</v>
      </c>
      <c r="H89">
        <v>1.1280847039999999</v>
      </c>
      <c r="I89">
        <v>1.060830341</v>
      </c>
      <c r="K89">
        <f t="shared" si="18"/>
        <v>187253125.20415416</v>
      </c>
      <c r="L89">
        <f t="shared" si="19"/>
        <v>26685933.633755561</v>
      </c>
      <c r="M89">
        <f t="shared" si="20"/>
        <v>0</v>
      </c>
      <c r="N89">
        <f t="shared" si="21"/>
        <v>0</v>
      </c>
      <c r="O89">
        <f t="shared" si="22"/>
        <v>125568334.17053525</v>
      </c>
      <c r="P89">
        <f t="shared" si="23"/>
        <v>37896475.143352166</v>
      </c>
      <c r="Q89">
        <f t="shared" si="24"/>
        <v>-63976451.222718649</v>
      </c>
      <c r="R89">
        <f t="shared" si="25"/>
        <v>-63033941.627240479</v>
      </c>
      <c r="S89">
        <f t="shared" si="26"/>
        <v>250393475.30183798</v>
      </c>
    </row>
    <row r="90" spans="1:19" x14ac:dyDescent="0.25">
      <c r="A90">
        <v>43221</v>
      </c>
      <c r="B90">
        <v>263110475.40000001</v>
      </c>
      <c r="C90">
        <v>75.599999999999994</v>
      </c>
      <c r="D90">
        <v>38.200000000000003</v>
      </c>
      <c r="E90">
        <v>1</v>
      </c>
      <c r="F90">
        <v>31</v>
      </c>
      <c r="G90">
        <v>22</v>
      </c>
      <c r="H90">
        <v>1.1306573710000001</v>
      </c>
      <c r="I90">
        <v>1.0627718749999999</v>
      </c>
      <c r="K90">
        <f t="shared" si="18"/>
        <v>187253125.20415416</v>
      </c>
      <c r="L90">
        <f t="shared" si="19"/>
        <v>4559223.915733153</v>
      </c>
      <c r="M90">
        <f t="shared" si="20"/>
        <v>28235985.766101789</v>
      </c>
      <c r="N90">
        <f t="shared" si="21"/>
        <v>3504057.7765637529</v>
      </c>
      <c r="O90">
        <f t="shared" si="22"/>
        <v>129753945.3095531</v>
      </c>
      <c r="P90">
        <f t="shared" si="23"/>
        <v>41686122.657687388</v>
      </c>
      <c r="Q90">
        <f t="shared" si="24"/>
        <v>-64122353.480106056</v>
      </c>
      <c r="R90">
        <f t="shared" si="25"/>
        <v>-63149306.484459713</v>
      </c>
      <c r="S90">
        <f t="shared" si="26"/>
        <v>267720800.66522759</v>
      </c>
    </row>
    <row r="91" spans="1:19" x14ac:dyDescent="0.25">
      <c r="A91">
        <v>43252</v>
      </c>
      <c r="B91">
        <v>281217537.19999999</v>
      </c>
      <c r="C91">
        <v>16.7</v>
      </c>
      <c r="D91">
        <v>54</v>
      </c>
      <c r="E91">
        <v>0</v>
      </c>
      <c r="F91">
        <v>30</v>
      </c>
      <c r="G91">
        <v>21</v>
      </c>
      <c r="H91">
        <v>1.133235904</v>
      </c>
      <c r="I91">
        <v>1.064716961</v>
      </c>
      <c r="K91">
        <f t="shared" si="18"/>
        <v>187253125.20415416</v>
      </c>
      <c r="L91">
        <f t="shared" si="19"/>
        <v>1007130.1506976675</v>
      </c>
      <c r="M91">
        <f t="shared" si="20"/>
        <v>39914744.276688389</v>
      </c>
      <c r="N91">
        <f t="shared" si="21"/>
        <v>0</v>
      </c>
      <c r="O91">
        <f t="shared" si="22"/>
        <v>125568334.17053525</v>
      </c>
      <c r="P91">
        <f t="shared" si="23"/>
        <v>39791298.900519781</v>
      </c>
      <c r="Q91">
        <f t="shared" si="24"/>
        <v>-64268588.412745178</v>
      </c>
      <c r="R91">
        <f t="shared" si="25"/>
        <v>-63264882.399519227</v>
      </c>
      <c r="S91">
        <f t="shared" si="26"/>
        <v>266001161.89033088</v>
      </c>
    </row>
    <row r="92" spans="1:19" x14ac:dyDescent="0.25">
      <c r="A92">
        <v>43282</v>
      </c>
      <c r="B92">
        <v>323148008.69999999</v>
      </c>
      <c r="C92">
        <v>1.3</v>
      </c>
      <c r="D92">
        <v>106.9</v>
      </c>
      <c r="E92">
        <v>1</v>
      </c>
      <c r="F92">
        <v>31</v>
      </c>
      <c r="G92">
        <v>21</v>
      </c>
      <c r="H92">
        <v>1.1358203179999999</v>
      </c>
      <c r="I92">
        <v>1.0666656080000001</v>
      </c>
      <c r="K92">
        <f t="shared" si="18"/>
        <v>187253125.20415416</v>
      </c>
      <c r="L92">
        <f t="shared" si="19"/>
        <v>78399.353048321427</v>
      </c>
      <c r="M92">
        <f t="shared" si="20"/>
        <v>79016410.429222018</v>
      </c>
      <c r="N92">
        <f t="shared" si="21"/>
        <v>3504057.7765637529</v>
      </c>
      <c r="O92">
        <f t="shared" si="22"/>
        <v>129753945.3095531</v>
      </c>
      <c r="P92">
        <f t="shared" si="23"/>
        <v>39791298.900519781</v>
      </c>
      <c r="Q92">
        <f t="shared" si="24"/>
        <v>-64415156.871322833</v>
      </c>
      <c r="R92">
        <f t="shared" si="25"/>
        <v>-63380669.907193936</v>
      </c>
      <c r="S92">
        <f t="shared" si="26"/>
        <v>311601410.19454437</v>
      </c>
    </row>
    <row r="93" spans="1:19" x14ac:dyDescent="0.25">
      <c r="A93">
        <v>43313</v>
      </c>
      <c r="B93">
        <v>325222346.5</v>
      </c>
      <c r="C93">
        <v>2.7</v>
      </c>
      <c r="D93">
        <v>119.4</v>
      </c>
      <c r="E93">
        <v>1</v>
      </c>
      <c r="F93">
        <v>31</v>
      </c>
      <c r="G93">
        <v>22</v>
      </c>
      <c r="H93">
        <v>1.138410626</v>
      </c>
      <c r="I93">
        <v>1.0686178200000001</v>
      </c>
      <c r="K93">
        <f t="shared" si="18"/>
        <v>187253125.20415416</v>
      </c>
      <c r="L93">
        <f t="shared" si="19"/>
        <v>162829.42556189836</v>
      </c>
      <c r="M93">
        <f t="shared" si="20"/>
        <v>88255934.567344338</v>
      </c>
      <c r="N93">
        <f t="shared" si="21"/>
        <v>3504057.7765637529</v>
      </c>
      <c r="O93">
        <f t="shared" si="22"/>
        <v>129753945.3095531</v>
      </c>
      <c r="P93">
        <f t="shared" si="23"/>
        <v>41686122.657687388</v>
      </c>
      <c r="Q93">
        <f t="shared" si="24"/>
        <v>-64562059.593100913</v>
      </c>
      <c r="R93">
        <f t="shared" si="25"/>
        <v>-63496669.245161586</v>
      </c>
      <c r="S93">
        <f t="shared" si="26"/>
        <v>322557286.10260212</v>
      </c>
    </row>
    <row r="94" spans="1:19" x14ac:dyDescent="0.25">
      <c r="A94">
        <v>43344</v>
      </c>
      <c r="B94">
        <v>281705838.60000002</v>
      </c>
      <c r="C94">
        <v>62.2</v>
      </c>
      <c r="D94">
        <v>63.6</v>
      </c>
      <c r="E94">
        <v>1</v>
      </c>
      <c r="F94">
        <v>30</v>
      </c>
      <c r="G94">
        <v>19</v>
      </c>
      <c r="H94">
        <v>1.1410068419999999</v>
      </c>
      <c r="I94">
        <v>1.070573606</v>
      </c>
      <c r="K94">
        <f t="shared" si="18"/>
        <v>187253125.20415416</v>
      </c>
      <c r="L94">
        <f t="shared" si="19"/>
        <v>3751107.5073889177</v>
      </c>
      <c r="M94">
        <f t="shared" si="20"/>
        <v>47010698.814766325</v>
      </c>
      <c r="N94">
        <f t="shared" si="21"/>
        <v>3504057.7765637529</v>
      </c>
      <c r="O94">
        <f t="shared" si="22"/>
        <v>125568334.17053525</v>
      </c>
      <c r="P94">
        <f t="shared" si="23"/>
        <v>36001651.386184558</v>
      </c>
      <c r="Q94">
        <f t="shared" si="24"/>
        <v>-64709297.372053757</v>
      </c>
      <c r="R94">
        <f t="shared" si="25"/>
        <v>-63612880.948197111</v>
      </c>
      <c r="S94">
        <f t="shared" si="26"/>
        <v>274766796.53934211</v>
      </c>
    </row>
    <row r="95" spans="1:19" x14ac:dyDescent="0.25">
      <c r="A95">
        <v>43374</v>
      </c>
      <c r="B95">
        <v>252830302.90000001</v>
      </c>
      <c r="C95">
        <v>285.89999999999998</v>
      </c>
      <c r="D95">
        <v>10.1</v>
      </c>
      <c r="E95">
        <v>1</v>
      </c>
      <c r="F95">
        <v>31</v>
      </c>
      <c r="G95">
        <v>22</v>
      </c>
      <c r="H95">
        <v>1.1436089780000001</v>
      </c>
      <c r="I95">
        <v>1.0725329720000001</v>
      </c>
      <c r="K95">
        <f t="shared" si="18"/>
        <v>187253125.20415416</v>
      </c>
      <c r="L95">
        <f t="shared" si="19"/>
        <v>17241826.951165456</v>
      </c>
      <c r="M95">
        <f t="shared" si="20"/>
        <v>7465535.5036028279</v>
      </c>
      <c r="N95">
        <f t="shared" si="21"/>
        <v>3504057.7765637529</v>
      </c>
      <c r="O95">
        <f t="shared" si="22"/>
        <v>129753945.3095531</v>
      </c>
      <c r="P95">
        <f t="shared" si="23"/>
        <v>41686122.657687388</v>
      </c>
      <c r="Q95">
        <f t="shared" si="24"/>
        <v>-64856870.888730831</v>
      </c>
      <c r="R95">
        <f t="shared" si="25"/>
        <v>-63729305.372817151</v>
      </c>
      <c r="S95">
        <f t="shared" si="26"/>
        <v>258318437.14117873</v>
      </c>
    </row>
    <row r="96" spans="1:19" x14ac:dyDescent="0.25">
      <c r="A96">
        <v>43405</v>
      </c>
      <c r="B96">
        <v>259398467.19999999</v>
      </c>
      <c r="C96">
        <v>517.70000000000005</v>
      </c>
      <c r="D96">
        <v>0</v>
      </c>
      <c r="E96">
        <v>0</v>
      </c>
      <c r="F96">
        <v>30</v>
      </c>
      <c r="G96">
        <v>22</v>
      </c>
      <c r="H96">
        <v>1.1462170490000001</v>
      </c>
      <c r="I96">
        <v>1.074495923</v>
      </c>
      <c r="K96">
        <f t="shared" si="18"/>
        <v>187253125.20415416</v>
      </c>
      <c r="L96">
        <f t="shared" si="19"/>
        <v>31221034.671627697</v>
      </c>
      <c r="M96">
        <f t="shared" si="20"/>
        <v>0</v>
      </c>
      <c r="N96">
        <f t="shared" si="21"/>
        <v>0</v>
      </c>
      <c r="O96">
        <f t="shared" si="22"/>
        <v>125568334.17053525</v>
      </c>
      <c r="P96">
        <f t="shared" si="23"/>
        <v>41686122.657687388</v>
      </c>
      <c r="Q96">
        <f t="shared" si="24"/>
        <v>-65004780.993818901</v>
      </c>
      <c r="R96">
        <f t="shared" si="25"/>
        <v>-63845942.816118866</v>
      </c>
      <c r="S96">
        <f t="shared" si="26"/>
        <v>256877892.89406672</v>
      </c>
    </row>
    <row r="97" spans="1:19" x14ac:dyDescent="0.25">
      <c r="A97">
        <v>43435</v>
      </c>
      <c r="B97">
        <v>265712562.69999999</v>
      </c>
      <c r="C97">
        <v>564.1</v>
      </c>
      <c r="D97">
        <v>0</v>
      </c>
      <c r="E97">
        <v>2</v>
      </c>
      <c r="F97">
        <v>31</v>
      </c>
      <c r="G97">
        <v>19</v>
      </c>
      <c r="H97">
        <v>1.1488310669999999</v>
      </c>
      <c r="I97">
        <v>1.076462467</v>
      </c>
      <c r="K97">
        <f t="shared" si="18"/>
        <v>187253125.20415416</v>
      </c>
      <c r="L97">
        <f t="shared" si="19"/>
        <v>34019288.503506243</v>
      </c>
      <c r="M97">
        <f t="shared" si="20"/>
        <v>0</v>
      </c>
      <c r="N97">
        <f t="shared" si="21"/>
        <v>7008115.5531275058</v>
      </c>
      <c r="O97">
        <f t="shared" si="22"/>
        <v>129753945.3095531</v>
      </c>
      <c r="P97">
        <f t="shared" si="23"/>
        <v>36001651.386184558</v>
      </c>
      <c r="Q97">
        <f t="shared" si="24"/>
        <v>-65153028.367867418</v>
      </c>
      <c r="R97">
        <f t="shared" si="25"/>
        <v>-63962793.753457777</v>
      </c>
      <c r="S97">
        <f t="shared" si="26"/>
        <v>264920303.83520037</v>
      </c>
    </row>
    <row r="98" spans="1:19" x14ac:dyDescent="0.25">
      <c r="A98">
        <v>43466</v>
      </c>
      <c r="B98">
        <v>287103504.5</v>
      </c>
      <c r="C98">
        <v>768.1</v>
      </c>
      <c r="D98">
        <v>0</v>
      </c>
      <c r="E98">
        <v>1</v>
      </c>
      <c r="F98">
        <v>31</v>
      </c>
      <c r="G98">
        <v>22</v>
      </c>
      <c r="H98">
        <v>1.1507832179999999</v>
      </c>
      <c r="I98">
        <v>1.078053248</v>
      </c>
      <c r="K98">
        <f t="shared" ref="K98:K121" si="27">WHSL_kWhA</f>
        <v>187253125.20415416</v>
      </c>
      <c r="L98">
        <f t="shared" ref="L98:L121" si="28">N10HDD18*C98</f>
        <v>46321956.212627456</v>
      </c>
      <c r="M98">
        <f t="shared" ref="M98:M121" si="29">N10CDD18*D98</f>
        <v>0</v>
      </c>
      <c r="N98">
        <f t="shared" ref="N98:N121" si="30">StatDays*E98</f>
        <v>3504057.7765637529</v>
      </c>
      <c r="O98">
        <f t="shared" ref="O98:O121" si="31">MonthDays*F98</f>
        <v>129753945.3095531</v>
      </c>
      <c r="P98">
        <f t="shared" ref="P98:P121" si="32">PeakDays*G98</f>
        <v>41686122.657687388</v>
      </c>
      <c r="Q98">
        <f t="shared" ref="Q98:Q121" si="33">OntarioGDP*H98</f>
        <v>-65263739.640512139</v>
      </c>
      <c r="R98">
        <f t="shared" ref="R98:R121" si="34">LondonPop*I98</f>
        <v>-64057317.064886823</v>
      </c>
      <c r="S98">
        <f t="shared" ref="S98:S121" si="35">SUM(K98:R98)</f>
        <v>279198150.45518684</v>
      </c>
    </row>
    <row r="99" spans="1:19" x14ac:dyDescent="0.25">
      <c r="A99">
        <v>43497</v>
      </c>
      <c r="B99">
        <v>255789708.59999999</v>
      </c>
      <c r="C99">
        <v>627.1</v>
      </c>
      <c r="D99">
        <v>0</v>
      </c>
      <c r="E99">
        <v>1</v>
      </c>
      <c r="F99">
        <v>28</v>
      </c>
      <c r="G99">
        <v>19</v>
      </c>
      <c r="H99">
        <v>1.152738686</v>
      </c>
      <c r="I99">
        <v>1.0796463789999999</v>
      </c>
      <c r="K99">
        <f t="shared" si="27"/>
        <v>187253125.20415416</v>
      </c>
      <c r="L99">
        <f t="shared" si="28"/>
        <v>37818641.766617209</v>
      </c>
      <c r="M99">
        <f t="shared" si="29"/>
        <v>0</v>
      </c>
      <c r="N99">
        <f t="shared" si="30"/>
        <v>3504057.7765637529</v>
      </c>
      <c r="O99">
        <f t="shared" si="31"/>
        <v>117197111.89249957</v>
      </c>
      <c r="P99">
        <f t="shared" si="32"/>
        <v>36001651.386184558</v>
      </c>
      <c r="Q99">
        <f t="shared" si="33"/>
        <v>-65374639.028364837</v>
      </c>
      <c r="R99">
        <f t="shared" si="34"/>
        <v>-64151980.011992842</v>
      </c>
      <c r="S99">
        <f t="shared" si="35"/>
        <v>252247968.9856616</v>
      </c>
    </row>
    <row r="100" spans="1:19" x14ac:dyDescent="0.25">
      <c r="A100">
        <v>43525</v>
      </c>
      <c r="B100">
        <v>268817713.80000001</v>
      </c>
      <c r="C100">
        <v>606.79999999999995</v>
      </c>
      <c r="D100">
        <v>0</v>
      </c>
      <c r="E100">
        <v>0</v>
      </c>
      <c r="F100">
        <v>31</v>
      </c>
      <c r="G100">
        <v>21</v>
      </c>
      <c r="H100">
        <v>1.154697477</v>
      </c>
      <c r="I100">
        <v>1.081241865</v>
      </c>
      <c r="K100">
        <f t="shared" si="27"/>
        <v>187253125.20415416</v>
      </c>
      <c r="L100">
        <f t="shared" si="28"/>
        <v>36594405.715170339</v>
      </c>
      <c r="M100">
        <f t="shared" si="29"/>
        <v>0</v>
      </c>
      <c r="N100">
        <f t="shared" si="30"/>
        <v>0</v>
      </c>
      <c r="O100">
        <f t="shared" si="31"/>
        <v>129753945.3095531</v>
      </c>
      <c r="P100">
        <f t="shared" si="32"/>
        <v>39791298.900519781</v>
      </c>
      <c r="Q100">
        <f t="shared" si="33"/>
        <v>-65485726.871700227</v>
      </c>
      <c r="R100">
        <f t="shared" si="34"/>
        <v>-64246782.891873024</v>
      </c>
      <c r="S100">
        <f t="shared" si="35"/>
        <v>263660265.36582413</v>
      </c>
    </row>
    <row r="101" spans="1:19" x14ac:dyDescent="0.25">
      <c r="A101">
        <v>43556</v>
      </c>
      <c r="B101">
        <v>238123760.19999999</v>
      </c>
      <c r="C101">
        <v>349.3</v>
      </c>
      <c r="D101">
        <v>0</v>
      </c>
      <c r="E101">
        <v>0</v>
      </c>
      <c r="F101">
        <v>30</v>
      </c>
      <c r="G101">
        <v>21</v>
      </c>
      <c r="H101">
        <v>1.1566595959999999</v>
      </c>
      <c r="I101">
        <v>1.0828397089999999</v>
      </c>
      <c r="K101">
        <f t="shared" si="27"/>
        <v>187253125.20415416</v>
      </c>
      <c r="L101">
        <f t="shared" si="28"/>
        <v>21065303.092137441</v>
      </c>
      <c r="M101">
        <f t="shared" si="29"/>
        <v>0</v>
      </c>
      <c r="N101">
        <f t="shared" si="30"/>
        <v>0</v>
      </c>
      <c r="O101">
        <f t="shared" si="31"/>
        <v>125568334.17053525</v>
      </c>
      <c r="P101">
        <f t="shared" si="32"/>
        <v>39791298.900519781</v>
      </c>
      <c r="Q101">
        <f t="shared" si="33"/>
        <v>-65597003.454080567</v>
      </c>
      <c r="R101">
        <f t="shared" si="34"/>
        <v>-64341725.882785685</v>
      </c>
      <c r="S101">
        <f t="shared" si="35"/>
        <v>243739332.03048038</v>
      </c>
    </row>
    <row r="102" spans="1:19" x14ac:dyDescent="0.25">
      <c r="A102">
        <v>43586</v>
      </c>
      <c r="B102">
        <v>240428351.30000001</v>
      </c>
      <c r="C102">
        <v>177.1</v>
      </c>
      <c r="D102">
        <v>2.5</v>
      </c>
      <c r="E102">
        <v>1</v>
      </c>
      <c r="F102">
        <v>31</v>
      </c>
      <c r="G102">
        <v>22</v>
      </c>
      <c r="H102">
        <v>1.1586250499999999</v>
      </c>
      <c r="I102">
        <v>1.0844399140000001</v>
      </c>
      <c r="K102">
        <f t="shared" si="27"/>
        <v>187253125.20415416</v>
      </c>
      <c r="L102">
        <f t="shared" si="28"/>
        <v>10680404.17296748</v>
      </c>
      <c r="M102">
        <f t="shared" si="29"/>
        <v>1847904.8276244625</v>
      </c>
      <c r="N102">
        <f t="shared" si="30"/>
        <v>3504057.7765637529</v>
      </c>
      <c r="O102">
        <f t="shared" si="31"/>
        <v>129753945.3095531</v>
      </c>
      <c r="P102">
        <f t="shared" si="32"/>
        <v>41686122.657687388</v>
      </c>
      <c r="Q102">
        <f t="shared" si="33"/>
        <v>-65708469.172493055</v>
      </c>
      <c r="R102">
        <f t="shared" si="34"/>
        <v>-64436809.16298914</v>
      </c>
      <c r="S102">
        <f t="shared" si="35"/>
        <v>244580281.61306816</v>
      </c>
    </row>
    <row r="103" spans="1:19" x14ac:dyDescent="0.25">
      <c r="A103">
        <v>43617</v>
      </c>
      <c r="B103">
        <v>261805911.09999999</v>
      </c>
      <c r="C103">
        <v>35.799999999999997</v>
      </c>
      <c r="D103">
        <v>37.5</v>
      </c>
      <c r="E103">
        <v>0</v>
      </c>
      <c r="F103">
        <v>30</v>
      </c>
      <c r="G103">
        <v>20</v>
      </c>
      <c r="H103">
        <v>1.160593843</v>
      </c>
      <c r="I103">
        <v>1.086042484</v>
      </c>
      <c r="K103">
        <f t="shared" si="27"/>
        <v>187253125.20415416</v>
      </c>
      <c r="L103">
        <f t="shared" si="28"/>
        <v>2158997.5685614669</v>
      </c>
      <c r="M103">
        <f t="shared" si="29"/>
        <v>27718572.414366938</v>
      </c>
      <c r="N103">
        <f t="shared" si="30"/>
        <v>0</v>
      </c>
      <c r="O103">
        <f t="shared" si="31"/>
        <v>125568334.17053525</v>
      </c>
      <c r="P103">
        <f t="shared" si="32"/>
        <v>37896475.143352166</v>
      </c>
      <c r="Q103">
        <f t="shared" si="33"/>
        <v>-65820124.253787495</v>
      </c>
      <c r="R103">
        <f t="shared" si="34"/>
        <v>-64532032.97016111</v>
      </c>
      <c r="S103">
        <f t="shared" si="35"/>
        <v>250243347.27702132</v>
      </c>
    </row>
    <row r="104" spans="1:19" x14ac:dyDescent="0.25">
      <c r="A104">
        <v>43647</v>
      </c>
      <c r="B104">
        <v>332403791.10000002</v>
      </c>
      <c r="C104">
        <v>0</v>
      </c>
      <c r="D104">
        <v>136.5</v>
      </c>
      <c r="E104">
        <v>1</v>
      </c>
      <c r="F104">
        <v>31</v>
      </c>
      <c r="G104">
        <v>22</v>
      </c>
      <c r="H104">
        <v>1.162565981</v>
      </c>
      <c r="I104">
        <v>1.0876474220000001</v>
      </c>
      <c r="K104">
        <f t="shared" si="27"/>
        <v>187253125.20415416</v>
      </c>
      <c r="L104">
        <f t="shared" si="28"/>
        <v>0</v>
      </c>
      <c r="M104">
        <f t="shared" si="29"/>
        <v>100895603.58829565</v>
      </c>
      <c r="N104">
        <f t="shared" si="30"/>
        <v>3504057.7765637529</v>
      </c>
      <c r="O104">
        <f t="shared" si="31"/>
        <v>129753945.3095531</v>
      </c>
      <c r="P104">
        <f t="shared" si="32"/>
        <v>41686122.657687388</v>
      </c>
      <c r="Q104">
        <f t="shared" si="33"/>
        <v>-65931969.0382386</v>
      </c>
      <c r="R104">
        <f t="shared" si="34"/>
        <v>-64627397.482559934</v>
      </c>
      <c r="S104">
        <f t="shared" si="35"/>
        <v>332533488.01545554</v>
      </c>
    </row>
    <row r="105" spans="1:19" x14ac:dyDescent="0.25">
      <c r="A105">
        <v>43678</v>
      </c>
      <c r="B105">
        <v>300975559.89999998</v>
      </c>
      <c r="C105">
        <v>10.5</v>
      </c>
      <c r="D105">
        <v>75.8</v>
      </c>
      <c r="E105">
        <v>1</v>
      </c>
      <c r="F105">
        <v>31</v>
      </c>
      <c r="G105">
        <v>21</v>
      </c>
      <c r="H105">
        <v>1.1645414709999999</v>
      </c>
      <c r="I105">
        <v>1.0892547319999999</v>
      </c>
      <c r="K105">
        <f t="shared" si="27"/>
        <v>187253125.20415416</v>
      </c>
      <c r="L105">
        <f t="shared" si="28"/>
        <v>633225.54385182692</v>
      </c>
      <c r="M105">
        <f t="shared" si="29"/>
        <v>56028474.373573698</v>
      </c>
      <c r="N105">
        <f t="shared" si="30"/>
        <v>3504057.7765637529</v>
      </c>
      <c r="O105">
        <f t="shared" si="31"/>
        <v>129753945.3095531</v>
      </c>
      <c r="P105">
        <f t="shared" si="32"/>
        <v>39791298.900519781</v>
      </c>
      <c r="Q105">
        <f t="shared" si="33"/>
        <v>-66044003.922833554</v>
      </c>
      <c r="R105">
        <f t="shared" si="34"/>
        <v>-64722902.937863335</v>
      </c>
      <c r="S105">
        <f t="shared" si="35"/>
        <v>286197220.24751943</v>
      </c>
    </row>
    <row r="106" spans="1:19" x14ac:dyDescent="0.25">
      <c r="A106">
        <v>43709</v>
      </c>
      <c r="B106">
        <v>262855031.90000001</v>
      </c>
      <c r="C106">
        <v>42.9</v>
      </c>
      <c r="D106">
        <v>23.4</v>
      </c>
      <c r="E106">
        <v>1</v>
      </c>
      <c r="F106">
        <v>30</v>
      </c>
      <c r="G106">
        <v>20</v>
      </c>
      <c r="H106">
        <v>1.1665203179999999</v>
      </c>
      <c r="I106">
        <v>1.0908644169999999</v>
      </c>
      <c r="K106">
        <f t="shared" si="27"/>
        <v>187253125.20415416</v>
      </c>
      <c r="L106">
        <f t="shared" si="28"/>
        <v>2587178.650594607</v>
      </c>
      <c r="M106">
        <f t="shared" si="29"/>
        <v>17296389.186564967</v>
      </c>
      <c r="N106">
        <f t="shared" si="30"/>
        <v>3504057.7765637529</v>
      </c>
      <c r="O106">
        <f t="shared" si="31"/>
        <v>125568334.17053525</v>
      </c>
      <c r="P106">
        <f t="shared" si="32"/>
        <v>37896475.143352166</v>
      </c>
      <c r="Q106">
        <f t="shared" si="33"/>
        <v>-66156229.191134609</v>
      </c>
      <c r="R106">
        <f t="shared" si="34"/>
        <v>-64818549.514329657</v>
      </c>
      <c r="S106">
        <f t="shared" si="35"/>
        <v>243130781.42630064</v>
      </c>
    </row>
    <row r="107" spans="1:19" x14ac:dyDescent="0.25">
      <c r="A107">
        <v>43739</v>
      </c>
      <c r="B107">
        <v>244083278</v>
      </c>
      <c r="C107">
        <v>244.3</v>
      </c>
      <c r="D107">
        <v>4.5</v>
      </c>
      <c r="E107">
        <v>1</v>
      </c>
      <c r="F107">
        <v>31</v>
      </c>
      <c r="G107">
        <v>22</v>
      </c>
      <c r="H107">
        <v>1.168502527</v>
      </c>
      <c r="I107">
        <v>1.09247648</v>
      </c>
      <c r="K107">
        <f t="shared" si="27"/>
        <v>187253125.20415416</v>
      </c>
      <c r="L107">
        <f t="shared" si="28"/>
        <v>14733047.653619174</v>
      </c>
      <c r="M107">
        <f t="shared" si="29"/>
        <v>3326228.6897240323</v>
      </c>
      <c r="N107">
        <f t="shared" si="30"/>
        <v>3504057.7765637529</v>
      </c>
      <c r="O107">
        <f t="shared" si="31"/>
        <v>129753945.3095531</v>
      </c>
      <c r="P107">
        <f t="shared" si="32"/>
        <v>41686122.657687388</v>
      </c>
      <c r="Q107">
        <f t="shared" si="33"/>
        <v>-66268645.126704052</v>
      </c>
      <c r="R107">
        <f t="shared" si="34"/>
        <v>-64914337.390217185</v>
      </c>
      <c r="S107">
        <f t="shared" si="35"/>
        <v>249073544.77438039</v>
      </c>
    </row>
    <row r="108" spans="1:19" x14ac:dyDescent="0.25">
      <c r="A108">
        <v>43770</v>
      </c>
      <c r="B108">
        <v>253920207</v>
      </c>
      <c r="C108">
        <v>518.6</v>
      </c>
      <c r="D108">
        <v>0</v>
      </c>
      <c r="E108">
        <v>0</v>
      </c>
      <c r="F108">
        <v>30</v>
      </c>
      <c r="G108">
        <v>21</v>
      </c>
      <c r="H108">
        <v>1.170488105</v>
      </c>
      <c r="I108">
        <v>1.094090926</v>
      </c>
      <c r="K108">
        <f t="shared" si="27"/>
        <v>187253125.20415416</v>
      </c>
      <c r="L108">
        <f t="shared" si="28"/>
        <v>31275311.146814995</v>
      </c>
      <c r="M108">
        <f t="shared" si="29"/>
        <v>0</v>
      </c>
      <c r="N108">
        <f t="shared" si="30"/>
        <v>0</v>
      </c>
      <c r="O108">
        <f t="shared" si="31"/>
        <v>125568334.17053525</v>
      </c>
      <c r="P108">
        <f t="shared" si="32"/>
        <v>39791298.900519781</v>
      </c>
      <c r="Q108">
        <f t="shared" si="33"/>
        <v>-66381252.126529045</v>
      </c>
      <c r="R108">
        <f t="shared" si="34"/>
        <v>-65010266.862623118</v>
      </c>
      <c r="S108">
        <f t="shared" si="35"/>
        <v>252496550.43287203</v>
      </c>
    </row>
    <row r="109" spans="1:19" x14ac:dyDescent="0.25">
      <c r="A109">
        <v>43800</v>
      </c>
      <c r="B109">
        <v>264697011.59999999</v>
      </c>
      <c r="C109">
        <v>566.6</v>
      </c>
      <c r="D109">
        <v>0</v>
      </c>
      <c r="E109">
        <v>2</v>
      </c>
      <c r="F109">
        <v>31</v>
      </c>
      <c r="G109">
        <v>20</v>
      </c>
      <c r="H109">
        <v>1.172477056</v>
      </c>
      <c r="I109">
        <v>1.0957077580000001</v>
      </c>
      <c r="K109">
        <f t="shared" si="27"/>
        <v>187253125.20415416</v>
      </c>
      <c r="L109">
        <f t="shared" si="28"/>
        <v>34170056.490137629</v>
      </c>
      <c r="M109">
        <f t="shared" si="29"/>
        <v>0</v>
      </c>
      <c r="N109">
        <f t="shared" si="30"/>
        <v>7008115.5531275058</v>
      </c>
      <c r="O109">
        <f t="shared" si="31"/>
        <v>129753945.3095531</v>
      </c>
      <c r="P109">
        <f t="shared" si="32"/>
        <v>37896475.143352166</v>
      </c>
      <c r="Q109">
        <f t="shared" si="33"/>
        <v>-66494050.417459399</v>
      </c>
      <c r="R109">
        <f t="shared" si="34"/>
        <v>-65106338.109805763</v>
      </c>
      <c r="S109">
        <f t="shared" si="35"/>
        <v>264481329.1730594</v>
      </c>
    </row>
    <row r="110" spans="1:19" x14ac:dyDescent="0.25">
      <c r="A110">
        <v>43831</v>
      </c>
      <c r="B110">
        <v>270281846.19999999</v>
      </c>
      <c r="C110">
        <v>594.5</v>
      </c>
      <c r="D110">
        <v>0</v>
      </c>
      <c r="E110">
        <v>1</v>
      </c>
      <c r="F110">
        <v>31</v>
      </c>
      <c r="G110">
        <v>22</v>
      </c>
      <c r="H110">
        <v>1.1667567640000001</v>
      </c>
      <c r="I110">
        <v>1.0971337210000001</v>
      </c>
      <c r="K110">
        <f t="shared" si="27"/>
        <v>187253125.20415416</v>
      </c>
      <c r="L110">
        <f t="shared" si="28"/>
        <v>35852627.220943913</v>
      </c>
      <c r="M110">
        <f t="shared" si="29"/>
        <v>0</v>
      </c>
      <c r="N110">
        <f t="shared" si="30"/>
        <v>3504057.7765637529</v>
      </c>
      <c r="O110">
        <f t="shared" si="31"/>
        <v>129753945.3095531</v>
      </c>
      <c r="P110">
        <f t="shared" si="32"/>
        <v>41686122.657687388</v>
      </c>
      <c r="Q110">
        <f t="shared" si="33"/>
        <v>-66169638.623894557</v>
      </c>
      <c r="R110">
        <f t="shared" si="34"/>
        <v>-65191068.028465398</v>
      </c>
      <c r="S110">
        <f t="shared" si="35"/>
        <v>266689171.51654232</v>
      </c>
    </row>
    <row r="111" spans="1:19" x14ac:dyDescent="0.25">
      <c r="A111">
        <v>43862</v>
      </c>
      <c r="B111">
        <v>253965396.19999999</v>
      </c>
      <c r="C111">
        <v>617.6</v>
      </c>
      <c r="D111">
        <v>0</v>
      </c>
      <c r="E111">
        <v>1</v>
      </c>
      <c r="F111">
        <v>29</v>
      </c>
      <c r="G111">
        <v>19</v>
      </c>
      <c r="H111">
        <v>1.16106438</v>
      </c>
      <c r="I111">
        <v>1.0985615399999999</v>
      </c>
      <c r="K111">
        <f t="shared" si="27"/>
        <v>187253125.20415416</v>
      </c>
      <c r="L111">
        <f t="shared" si="28"/>
        <v>37245723.417417936</v>
      </c>
      <c r="M111">
        <f t="shared" si="29"/>
        <v>0</v>
      </c>
      <c r="N111">
        <f t="shared" si="30"/>
        <v>3504057.7765637529</v>
      </c>
      <c r="O111">
        <f t="shared" si="31"/>
        <v>121382723.03151742</v>
      </c>
      <c r="P111">
        <f t="shared" si="32"/>
        <v>36001651.386184558</v>
      </c>
      <c r="Q111">
        <f t="shared" si="33"/>
        <v>-65846809.561479591</v>
      </c>
      <c r="R111">
        <f t="shared" si="34"/>
        <v>-65275908.229600124</v>
      </c>
      <c r="S111">
        <f t="shared" si="35"/>
        <v>254264563.02475816</v>
      </c>
    </row>
    <row r="112" spans="1:19" x14ac:dyDescent="0.25">
      <c r="A112">
        <v>43891</v>
      </c>
      <c r="B112">
        <v>250421458</v>
      </c>
      <c r="C112">
        <v>456.3</v>
      </c>
      <c r="D112">
        <v>0</v>
      </c>
      <c r="E112">
        <v>0</v>
      </c>
      <c r="F112">
        <v>31</v>
      </c>
      <c r="G112">
        <v>22</v>
      </c>
      <c r="H112">
        <v>1.1553997680000001</v>
      </c>
      <c r="I112">
        <v>1.0999912169999999</v>
      </c>
      <c r="K112">
        <f t="shared" si="27"/>
        <v>187253125.20415416</v>
      </c>
      <c r="L112">
        <f t="shared" si="28"/>
        <v>27518172.919960823</v>
      </c>
      <c r="M112">
        <f t="shared" si="29"/>
        <v>0</v>
      </c>
      <c r="N112">
        <f t="shared" si="30"/>
        <v>0</v>
      </c>
      <c r="O112">
        <f t="shared" si="31"/>
        <v>129753945.3095531</v>
      </c>
      <c r="P112">
        <f t="shared" si="32"/>
        <v>41686122.657687388</v>
      </c>
      <c r="Q112">
        <f t="shared" si="33"/>
        <v>-65525555.517320849</v>
      </c>
      <c r="R112">
        <f t="shared" si="34"/>
        <v>-65360858.832048818</v>
      </c>
      <c r="S112">
        <f t="shared" si="35"/>
        <v>255324951.74198574</v>
      </c>
    </row>
    <row r="113" spans="1:19" x14ac:dyDescent="0.25">
      <c r="A113">
        <v>43922</v>
      </c>
      <c r="B113">
        <v>218203458.59999999</v>
      </c>
      <c r="C113">
        <v>377.6</v>
      </c>
      <c r="D113">
        <v>0</v>
      </c>
      <c r="E113">
        <v>0</v>
      </c>
      <c r="F113">
        <v>30</v>
      </c>
      <c r="G113">
        <v>21</v>
      </c>
      <c r="H113">
        <v>1.1497627930000001</v>
      </c>
      <c r="I113">
        <v>1.1014227539999999</v>
      </c>
      <c r="K113">
        <f t="shared" si="27"/>
        <v>187253125.20415416</v>
      </c>
      <c r="L113">
        <f t="shared" si="28"/>
        <v>22771996.700804748</v>
      </c>
      <c r="M113">
        <f t="shared" si="29"/>
        <v>0</v>
      </c>
      <c r="N113">
        <f t="shared" si="30"/>
        <v>0</v>
      </c>
      <c r="O113">
        <f t="shared" si="31"/>
        <v>125568334.17053525</v>
      </c>
      <c r="P113">
        <f t="shared" si="32"/>
        <v>39791298.900519781</v>
      </c>
      <c r="Q113">
        <f t="shared" si="33"/>
        <v>-65205868.835237101</v>
      </c>
      <c r="R113">
        <f t="shared" si="34"/>
        <v>-65445919.954650357</v>
      </c>
      <c r="S113">
        <f t="shared" si="35"/>
        <v>244732966.18612653</v>
      </c>
    </row>
    <row r="114" spans="1:19" x14ac:dyDescent="0.25">
      <c r="A114">
        <v>43952</v>
      </c>
      <c r="B114">
        <v>234783952.30000001</v>
      </c>
      <c r="C114">
        <v>205</v>
      </c>
      <c r="D114">
        <v>23.4</v>
      </c>
      <c r="E114">
        <v>1</v>
      </c>
      <c r="F114">
        <v>31</v>
      </c>
      <c r="G114">
        <v>20</v>
      </c>
      <c r="H114">
        <v>1.1441533189999999</v>
      </c>
      <c r="I114">
        <v>1.1028561539999999</v>
      </c>
      <c r="K114">
        <f t="shared" si="27"/>
        <v>187253125.20415416</v>
      </c>
      <c r="L114">
        <f t="shared" si="28"/>
        <v>12362974.903773764</v>
      </c>
      <c r="M114">
        <f t="shared" si="29"/>
        <v>17296389.186564967</v>
      </c>
      <c r="N114">
        <f t="shared" si="30"/>
        <v>3504057.7765637529</v>
      </c>
      <c r="O114">
        <f t="shared" si="31"/>
        <v>129753945.3095531</v>
      </c>
      <c r="P114">
        <f t="shared" si="32"/>
        <v>37896475.143352166</v>
      </c>
      <c r="Q114">
        <f t="shared" si="33"/>
        <v>-64887741.802334689</v>
      </c>
      <c r="R114">
        <f t="shared" si="34"/>
        <v>-65531091.775663055</v>
      </c>
      <c r="S114">
        <f t="shared" si="35"/>
        <v>257648133.94596419</v>
      </c>
    </row>
    <row r="115" spans="1:19" x14ac:dyDescent="0.25">
      <c r="A115">
        <v>43983</v>
      </c>
      <c r="B115">
        <v>280693732.89999998</v>
      </c>
      <c r="C115">
        <v>25.2</v>
      </c>
      <c r="D115">
        <v>71</v>
      </c>
      <c r="E115">
        <v>0</v>
      </c>
      <c r="F115">
        <v>30</v>
      </c>
      <c r="G115">
        <v>22</v>
      </c>
      <c r="H115">
        <v>1.1385712130000001</v>
      </c>
      <c r="I115">
        <v>1.10429142</v>
      </c>
      <c r="K115">
        <f t="shared" si="27"/>
        <v>187253125.20415416</v>
      </c>
      <c r="L115">
        <f t="shared" si="28"/>
        <v>1519741.3052443846</v>
      </c>
      <c r="M115">
        <f t="shared" si="29"/>
        <v>52480497.104534738</v>
      </c>
      <c r="N115">
        <f t="shared" si="30"/>
        <v>0</v>
      </c>
      <c r="O115">
        <f t="shared" si="31"/>
        <v>125568334.17053525</v>
      </c>
      <c r="P115">
        <f t="shared" si="32"/>
        <v>41686122.657687388</v>
      </c>
      <c r="Q115">
        <f t="shared" si="33"/>
        <v>-64571166.875857323</v>
      </c>
      <c r="R115">
        <f t="shared" si="34"/>
        <v>-65616374.47334522</v>
      </c>
      <c r="S115">
        <f t="shared" si="35"/>
        <v>278320279.09295338</v>
      </c>
    </row>
    <row r="116" spans="1:19" x14ac:dyDescent="0.25">
      <c r="A116">
        <v>44013</v>
      </c>
      <c r="B116">
        <v>347121684</v>
      </c>
      <c r="C116">
        <v>0</v>
      </c>
      <c r="D116">
        <v>168.3</v>
      </c>
      <c r="E116">
        <v>1</v>
      </c>
      <c r="F116">
        <v>31</v>
      </c>
      <c r="G116">
        <v>22</v>
      </c>
      <c r="H116">
        <v>1.133016341</v>
      </c>
      <c r="I116">
        <v>1.1057285539999999</v>
      </c>
      <c r="K116">
        <f t="shared" si="27"/>
        <v>187253125.20415416</v>
      </c>
      <c r="L116">
        <f t="shared" si="28"/>
        <v>0</v>
      </c>
      <c r="M116">
        <f t="shared" si="29"/>
        <v>124400952.99567883</v>
      </c>
      <c r="N116">
        <f t="shared" si="30"/>
        <v>3504057.7765637529</v>
      </c>
      <c r="O116">
        <f t="shared" si="31"/>
        <v>129753945.3095531</v>
      </c>
      <c r="P116">
        <f t="shared" si="32"/>
        <v>41686122.657687388</v>
      </c>
      <c r="Q116">
        <f t="shared" si="33"/>
        <v>-64256136.45633623</v>
      </c>
      <c r="R116">
        <f t="shared" si="34"/>
        <v>-65701768.166535705</v>
      </c>
      <c r="S116">
        <f t="shared" si="35"/>
        <v>356640299.32076526</v>
      </c>
    </row>
    <row r="117" spans="1:19" x14ac:dyDescent="0.25">
      <c r="A117">
        <v>44044</v>
      </c>
      <c r="B117">
        <v>307825491.19999999</v>
      </c>
      <c r="C117">
        <v>4.4000000000000004</v>
      </c>
      <c r="D117">
        <v>82</v>
      </c>
      <c r="E117">
        <v>1</v>
      </c>
      <c r="F117">
        <v>31</v>
      </c>
      <c r="G117">
        <v>20</v>
      </c>
      <c r="H117">
        <v>1.1274885699999999</v>
      </c>
      <c r="I117">
        <v>1.107167558</v>
      </c>
      <c r="K117">
        <f t="shared" si="27"/>
        <v>187253125.20415416</v>
      </c>
      <c r="L117">
        <f t="shared" si="28"/>
        <v>265351.65647124179</v>
      </c>
      <c r="M117">
        <f t="shared" si="29"/>
        <v>60611278.346082367</v>
      </c>
      <c r="N117">
        <f t="shared" si="30"/>
        <v>3504057.7765637529</v>
      </c>
      <c r="O117">
        <f t="shared" si="31"/>
        <v>129753945.3095531</v>
      </c>
      <c r="P117">
        <f t="shared" si="32"/>
        <v>37896475.143352166</v>
      </c>
      <c r="Q117">
        <f t="shared" si="33"/>
        <v>-63942643.001015112</v>
      </c>
      <c r="R117">
        <f t="shared" si="34"/>
        <v>-65787272.974073417</v>
      </c>
      <c r="S117">
        <f t="shared" si="35"/>
        <v>289554317.46108824</v>
      </c>
    </row>
    <row r="118" spans="1:19" x14ac:dyDescent="0.25">
      <c r="A118">
        <v>44075</v>
      </c>
      <c r="B118">
        <v>251413926.69999999</v>
      </c>
      <c r="C118">
        <v>84.9</v>
      </c>
      <c r="D118">
        <v>11</v>
      </c>
      <c r="E118">
        <v>1</v>
      </c>
      <c r="F118">
        <v>30</v>
      </c>
      <c r="G118">
        <v>21</v>
      </c>
      <c r="H118">
        <v>1.121987769</v>
      </c>
      <c r="I118">
        <v>1.108608434</v>
      </c>
      <c r="K118">
        <f t="shared" si="27"/>
        <v>187253125.20415416</v>
      </c>
      <c r="L118">
        <f t="shared" si="28"/>
        <v>5120080.8260019151</v>
      </c>
      <c r="M118">
        <f t="shared" si="29"/>
        <v>8130781.2415476348</v>
      </c>
      <c r="N118">
        <f t="shared" si="30"/>
        <v>3504057.7765637529</v>
      </c>
      <c r="O118">
        <f t="shared" si="31"/>
        <v>125568334.17053525</v>
      </c>
      <c r="P118">
        <f t="shared" si="32"/>
        <v>39791298.900519781</v>
      </c>
      <c r="Q118">
        <f t="shared" si="33"/>
        <v>-63630679.080562569</v>
      </c>
      <c r="R118">
        <f t="shared" si="34"/>
        <v>-65872889.014797211</v>
      </c>
      <c r="S118">
        <f t="shared" si="35"/>
        <v>239864110.02396274</v>
      </c>
    </row>
    <row r="119" spans="1:19" x14ac:dyDescent="0.25">
      <c r="A119">
        <v>44105</v>
      </c>
      <c r="B119">
        <v>240496299.80000001</v>
      </c>
      <c r="C119">
        <v>281.8</v>
      </c>
      <c r="D119">
        <v>0</v>
      </c>
      <c r="E119">
        <v>1</v>
      </c>
      <c r="F119">
        <v>31</v>
      </c>
      <c r="G119">
        <v>21</v>
      </c>
      <c r="H119">
        <v>1.116513804</v>
      </c>
      <c r="I119">
        <v>1.110051186</v>
      </c>
      <c r="K119">
        <f t="shared" si="27"/>
        <v>187253125.20415416</v>
      </c>
      <c r="L119">
        <f t="shared" si="28"/>
        <v>16994567.453089982</v>
      </c>
      <c r="M119">
        <f t="shared" si="29"/>
        <v>0</v>
      </c>
      <c r="N119">
        <f t="shared" si="30"/>
        <v>3504057.7765637529</v>
      </c>
      <c r="O119">
        <f t="shared" si="31"/>
        <v>129753945.3095531</v>
      </c>
      <c r="P119">
        <f t="shared" si="32"/>
        <v>39791298.900519781</v>
      </c>
      <c r="Q119">
        <f t="shared" si="33"/>
        <v>-63320237.095509857</v>
      </c>
      <c r="R119">
        <f t="shared" si="34"/>
        <v>-65958616.526384838</v>
      </c>
      <c r="S119">
        <f t="shared" si="35"/>
        <v>248018141.02198613</v>
      </c>
    </row>
    <row r="120" spans="1:19" x14ac:dyDescent="0.25">
      <c r="A120">
        <v>44136</v>
      </c>
      <c r="B120">
        <v>241980400.40000001</v>
      </c>
      <c r="C120">
        <v>350.5</v>
      </c>
      <c r="D120">
        <v>0</v>
      </c>
      <c r="E120">
        <v>0</v>
      </c>
      <c r="F120">
        <v>30</v>
      </c>
      <c r="G120">
        <v>21</v>
      </c>
      <c r="H120">
        <v>1.111066546</v>
      </c>
      <c r="I120">
        <v>1.1114958159999999</v>
      </c>
      <c r="K120">
        <f t="shared" si="27"/>
        <v>187253125.20415416</v>
      </c>
      <c r="L120">
        <f t="shared" si="28"/>
        <v>21137671.725720506</v>
      </c>
      <c r="M120">
        <f t="shared" si="29"/>
        <v>0</v>
      </c>
      <c r="N120">
        <f t="shared" si="30"/>
        <v>0</v>
      </c>
      <c r="O120">
        <f t="shared" si="31"/>
        <v>125568334.17053525</v>
      </c>
      <c r="P120">
        <f t="shared" si="32"/>
        <v>39791298.900519781</v>
      </c>
      <c r="Q120">
        <f t="shared" si="33"/>
        <v>-63011309.729950465</v>
      </c>
      <c r="R120">
        <f t="shared" si="34"/>
        <v>-66044455.627675168</v>
      </c>
      <c r="S120">
        <f t="shared" si="35"/>
        <v>244694664.64330405</v>
      </c>
    </row>
    <row r="121" spans="1:19" x14ac:dyDescent="0.25">
      <c r="A121">
        <v>44166</v>
      </c>
      <c r="B121">
        <v>266365374.19999999</v>
      </c>
      <c r="C121">
        <v>579.1</v>
      </c>
      <c r="D121">
        <v>0</v>
      </c>
      <c r="E121">
        <v>2</v>
      </c>
      <c r="F121">
        <v>31</v>
      </c>
      <c r="G121">
        <v>21</v>
      </c>
      <c r="H121">
        <v>1.105645864</v>
      </c>
      <c r="I121">
        <v>1.1129423249999999</v>
      </c>
      <c r="K121">
        <f t="shared" si="27"/>
        <v>187253125.20415416</v>
      </c>
      <c r="L121">
        <f t="shared" si="28"/>
        <v>34923896.423294567</v>
      </c>
      <c r="M121">
        <f t="shared" si="29"/>
        <v>0</v>
      </c>
      <c r="N121">
        <f t="shared" si="30"/>
        <v>7008115.5531275058</v>
      </c>
      <c r="O121">
        <f t="shared" si="31"/>
        <v>129753945.3095531</v>
      </c>
      <c r="P121">
        <f t="shared" si="32"/>
        <v>39791298.900519781</v>
      </c>
      <c r="Q121">
        <f t="shared" si="33"/>
        <v>-62703889.55455301</v>
      </c>
      <c r="R121">
        <f t="shared" si="34"/>
        <v>-66130406.378087647</v>
      </c>
      <c r="S121">
        <f t="shared" si="35"/>
        <v>269896085.45800847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735CE-F759-4524-A988-8CFE908ACF27}">
  <dimension ref="A1:E122"/>
  <sheetViews>
    <sheetView workbookViewId="0"/>
  </sheetViews>
  <sheetFormatPr defaultRowHeight="15" x14ac:dyDescent="0.25"/>
  <cols>
    <col min="1" max="1" width="9.7109375" bestFit="1" customWidth="1"/>
    <col min="2" max="2" width="9.7109375" customWidth="1"/>
    <col min="3" max="4" width="13.5703125" bestFit="1" customWidth="1"/>
  </cols>
  <sheetData>
    <row r="1" spans="1:5" x14ac:dyDescent="0.25">
      <c r="A1" t="s">
        <v>9</v>
      </c>
      <c r="B1" t="s">
        <v>0</v>
      </c>
      <c r="C1" t="s">
        <v>8</v>
      </c>
      <c r="D1" t="s">
        <v>31</v>
      </c>
      <c r="E1" t="s">
        <v>32</v>
      </c>
    </row>
    <row r="2" spans="1:5" x14ac:dyDescent="0.25">
      <c r="A2">
        <v>40544</v>
      </c>
      <c r="B2" s="2">
        <f t="shared" ref="B2:B33" si="0">YEAR(A2)</f>
        <v>2011</v>
      </c>
      <c r="C2">
        <v>304929970.69999999</v>
      </c>
      <c r="D2">
        <v>293090540.61983716</v>
      </c>
      <c r="E2" s="10">
        <f t="shared" ref="E2:E33" si="1">ABS(D2-C2)/C2</f>
        <v>3.882671832153501E-2</v>
      </c>
    </row>
    <row r="3" spans="1:5" x14ac:dyDescent="0.25">
      <c r="A3">
        <v>40575</v>
      </c>
      <c r="B3" s="2">
        <f t="shared" si="0"/>
        <v>2011</v>
      </c>
      <c r="C3">
        <v>273057173.30000001</v>
      </c>
      <c r="D3">
        <v>271206211.76806593</v>
      </c>
      <c r="E3" s="10">
        <f t="shared" si="1"/>
        <v>6.7786592440129186E-3</v>
      </c>
    </row>
    <row r="4" spans="1:5" x14ac:dyDescent="0.25">
      <c r="A4">
        <v>40603</v>
      </c>
      <c r="B4" s="2">
        <f t="shared" si="0"/>
        <v>2011</v>
      </c>
      <c r="C4">
        <v>287376109.69999999</v>
      </c>
      <c r="D4">
        <v>282986529.87636971</v>
      </c>
      <c r="E4" s="10">
        <f t="shared" si="1"/>
        <v>1.5274685944536863E-2</v>
      </c>
    </row>
    <row r="5" spans="1:5" x14ac:dyDescent="0.25">
      <c r="A5">
        <v>40634</v>
      </c>
      <c r="B5" s="2">
        <f t="shared" si="0"/>
        <v>2011</v>
      </c>
      <c r="C5">
        <v>254949995.59999999</v>
      </c>
      <c r="D5">
        <v>256745791.51763874</v>
      </c>
      <c r="E5" s="10">
        <f t="shared" si="1"/>
        <v>7.0437181746660481E-3</v>
      </c>
    </row>
    <row r="6" spans="1:5" x14ac:dyDescent="0.25">
      <c r="A6">
        <v>40664</v>
      </c>
      <c r="B6" s="2">
        <f t="shared" si="0"/>
        <v>2011</v>
      </c>
      <c r="C6">
        <v>263999436.80000001</v>
      </c>
      <c r="D6">
        <v>266752845.21195555</v>
      </c>
      <c r="E6" s="10">
        <f t="shared" si="1"/>
        <v>1.0429599567825803E-2</v>
      </c>
    </row>
    <row r="7" spans="1:5" x14ac:dyDescent="0.25">
      <c r="A7">
        <v>40695</v>
      </c>
      <c r="B7" s="2">
        <f t="shared" si="0"/>
        <v>2011</v>
      </c>
      <c r="C7">
        <v>283035539.5</v>
      </c>
      <c r="D7">
        <v>271236440.7859832</v>
      </c>
      <c r="E7" s="10">
        <f t="shared" si="1"/>
        <v>4.1687693124547689E-2</v>
      </c>
    </row>
    <row r="8" spans="1:5" x14ac:dyDescent="0.25">
      <c r="A8">
        <v>40725</v>
      </c>
      <c r="B8" s="2">
        <f t="shared" si="0"/>
        <v>2011</v>
      </c>
      <c r="C8">
        <v>346752252.30000001</v>
      </c>
      <c r="D8">
        <v>363031860.60702825</v>
      </c>
      <c r="E8" s="10">
        <f t="shared" si="1"/>
        <v>4.6948817777089993E-2</v>
      </c>
    </row>
    <row r="9" spans="1:5" x14ac:dyDescent="0.25">
      <c r="A9">
        <v>40756</v>
      </c>
      <c r="B9" s="2">
        <f t="shared" si="0"/>
        <v>2011</v>
      </c>
      <c r="C9">
        <v>316545486.19999999</v>
      </c>
      <c r="D9">
        <v>309120457.64489698</v>
      </c>
      <c r="E9" s="10">
        <f t="shared" si="1"/>
        <v>2.3456434789949011E-2</v>
      </c>
    </row>
    <row r="10" spans="1:5" x14ac:dyDescent="0.25">
      <c r="A10">
        <v>40787</v>
      </c>
      <c r="B10" s="2">
        <f t="shared" si="0"/>
        <v>2011</v>
      </c>
      <c r="C10">
        <v>274826846</v>
      </c>
      <c r="D10">
        <v>267307709.15831679</v>
      </c>
      <c r="E10" s="10">
        <f t="shared" si="1"/>
        <v>2.73595427489031E-2</v>
      </c>
    </row>
    <row r="11" spans="1:5" x14ac:dyDescent="0.25">
      <c r="A11">
        <v>40817</v>
      </c>
      <c r="B11" s="2">
        <f t="shared" si="0"/>
        <v>2011</v>
      </c>
      <c r="C11">
        <v>261557546.80000001</v>
      </c>
      <c r="D11">
        <v>257837437.16301516</v>
      </c>
      <c r="E11" s="10">
        <f t="shared" si="1"/>
        <v>1.4222910722700106E-2</v>
      </c>
    </row>
    <row r="12" spans="1:5" x14ac:dyDescent="0.25">
      <c r="A12">
        <v>40848</v>
      </c>
      <c r="B12" s="2">
        <f t="shared" si="0"/>
        <v>2011</v>
      </c>
      <c r="C12">
        <v>260988849.80000001</v>
      </c>
      <c r="D12">
        <v>260632644.63861662</v>
      </c>
      <c r="E12" s="10">
        <f t="shared" si="1"/>
        <v>1.3648290402304781E-3</v>
      </c>
    </row>
    <row r="13" spans="1:5" x14ac:dyDescent="0.25">
      <c r="A13">
        <v>40878</v>
      </c>
      <c r="B13" s="2">
        <f t="shared" si="0"/>
        <v>2011</v>
      </c>
      <c r="C13">
        <v>280608950.30000001</v>
      </c>
      <c r="D13">
        <v>279990507.27996308</v>
      </c>
      <c r="E13" s="10">
        <f t="shared" si="1"/>
        <v>2.2039319108522952E-3</v>
      </c>
    </row>
    <row r="14" spans="1:5" x14ac:dyDescent="0.25">
      <c r="A14">
        <v>40909</v>
      </c>
      <c r="B14" s="2">
        <f t="shared" si="0"/>
        <v>2012</v>
      </c>
      <c r="C14">
        <v>294926113.60000002</v>
      </c>
      <c r="D14">
        <v>284100502.34996879</v>
      </c>
      <c r="E14" s="10">
        <f t="shared" si="1"/>
        <v>3.6706180805385395E-2</v>
      </c>
    </row>
    <row r="15" spans="1:5" x14ac:dyDescent="0.25">
      <c r="A15">
        <v>40940</v>
      </c>
      <c r="B15" s="2">
        <f t="shared" si="0"/>
        <v>2012</v>
      </c>
      <c r="C15">
        <v>269353085.89999998</v>
      </c>
      <c r="D15">
        <v>268203785.89746228</v>
      </c>
      <c r="E15" s="10">
        <f t="shared" si="1"/>
        <v>4.266890051389226E-3</v>
      </c>
    </row>
    <row r="16" spans="1:5" x14ac:dyDescent="0.25">
      <c r="A16">
        <v>40969</v>
      </c>
      <c r="B16" s="2">
        <f t="shared" si="0"/>
        <v>2012</v>
      </c>
      <c r="C16">
        <v>269563589.39999998</v>
      </c>
      <c r="D16">
        <v>265010032.19017154</v>
      </c>
      <c r="E16" s="10">
        <f t="shared" si="1"/>
        <v>1.6892330377273262E-2</v>
      </c>
    </row>
    <row r="17" spans="1:5" x14ac:dyDescent="0.25">
      <c r="A17">
        <v>41000</v>
      </c>
      <c r="B17" s="2">
        <f t="shared" si="0"/>
        <v>2012</v>
      </c>
      <c r="C17">
        <v>244688041.19999999</v>
      </c>
      <c r="D17">
        <v>255525051.46468773</v>
      </c>
      <c r="E17" s="10">
        <f t="shared" si="1"/>
        <v>4.4289088308283646E-2</v>
      </c>
    </row>
    <row r="18" spans="1:5" x14ac:dyDescent="0.25">
      <c r="A18">
        <v>41030</v>
      </c>
      <c r="B18" s="2">
        <f t="shared" si="0"/>
        <v>2012</v>
      </c>
      <c r="C18">
        <v>266759217.19999999</v>
      </c>
      <c r="D18">
        <v>273055756.20801258</v>
      </c>
      <c r="E18" s="10">
        <f t="shared" si="1"/>
        <v>2.3603829228857825E-2</v>
      </c>
    </row>
    <row r="19" spans="1:5" x14ac:dyDescent="0.25">
      <c r="A19">
        <v>41061</v>
      </c>
      <c r="B19" s="2">
        <f t="shared" si="0"/>
        <v>2012</v>
      </c>
      <c r="C19">
        <v>295415122.89999998</v>
      </c>
      <c r="D19">
        <v>299141741.32090527</v>
      </c>
      <c r="E19" s="10">
        <f t="shared" si="1"/>
        <v>1.2614853242184143E-2</v>
      </c>
    </row>
    <row r="20" spans="1:5" x14ac:dyDescent="0.25">
      <c r="A20">
        <v>41091</v>
      </c>
      <c r="B20" s="2">
        <f t="shared" si="0"/>
        <v>2012</v>
      </c>
      <c r="C20">
        <v>343085424.19999999</v>
      </c>
      <c r="D20">
        <v>363651390.08832604</v>
      </c>
      <c r="E20" s="10">
        <f t="shared" si="1"/>
        <v>5.9944155121953585E-2</v>
      </c>
    </row>
    <row r="21" spans="1:5" x14ac:dyDescent="0.25">
      <c r="A21">
        <v>41122</v>
      </c>
      <c r="B21" s="2">
        <f t="shared" si="0"/>
        <v>2012</v>
      </c>
      <c r="C21">
        <v>308311295.80000001</v>
      </c>
      <c r="D21">
        <v>305753844.51233578</v>
      </c>
      <c r="E21" s="10">
        <f t="shared" si="1"/>
        <v>8.2950294799553521E-3</v>
      </c>
    </row>
    <row r="22" spans="1:5" x14ac:dyDescent="0.25">
      <c r="A22">
        <v>41153</v>
      </c>
      <c r="B22" s="2">
        <f t="shared" si="0"/>
        <v>2012</v>
      </c>
      <c r="C22">
        <v>265260691.19999999</v>
      </c>
      <c r="D22">
        <v>263191555.38490152</v>
      </c>
      <c r="E22" s="10">
        <f t="shared" si="1"/>
        <v>7.8003861248268688E-3</v>
      </c>
    </row>
    <row r="23" spans="1:5" x14ac:dyDescent="0.25">
      <c r="A23">
        <v>41183</v>
      </c>
      <c r="B23" s="2">
        <f t="shared" si="0"/>
        <v>2012</v>
      </c>
      <c r="C23">
        <v>256934578.59999999</v>
      </c>
      <c r="D23">
        <v>261880297.58390945</v>
      </c>
      <c r="E23" s="10">
        <f t="shared" si="1"/>
        <v>1.9248942710856507E-2</v>
      </c>
    </row>
    <row r="24" spans="1:5" x14ac:dyDescent="0.25">
      <c r="A24">
        <v>41214</v>
      </c>
      <c r="B24" s="2">
        <f t="shared" si="0"/>
        <v>2012</v>
      </c>
      <c r="C24">
        <v>263491479.09999999</v>
      </c>
      <c r="D24">
        <v>263824165.127859</v>
      </c>
      <c r="E24" s="10">
        <f t="shared" si="1"/>
        <v>1.2626064000071202E-3</v>
      </c>
    </row>
    <row r="25" spans="1:5" x14ac:dyDescent="0.25">
      <c r="A25">
        <v>41244</v>
      </c>
      <c r="B25" s="2">
        <f t="shared" si="0"/>
        <v>2012</v>
      </c>
      <c r="C25">
        <v>273654340.19999999</v>
      </c>
      <c r="D25">
        <v>276203572.64147353</v>
      </c>
      <c r="E25" s="10">
        <f t="shared" si="1"/>
        <v>9.3155198620655522E-3</v>
      </c>
    </row>
    <row r="26" spans="1:5" x14ac:dyDescent="0.25">
      <c r="A26">
        <v>41275</v>
      </c>
      <c r="B26" s="2">
        <f t="shared" si="0"/>
        <v>2013</v>
      </c>
      <c r="C26">
        <v>292681180.30000001</v>
      </c>
      <c r="D26">
        <v>285624387.09424883</v>
      </c>
      <c r="E26" s="10">
        <f t="shared" si="1"/>
        <v>2.4110853996549844E-2</v>
      </c>
    </row>
    <row r="27" spans="1:5" x14ac:dyDescent="0.25">
      <c r="A27">
        <v>41306</v>
      </c>
      <c r="B27" s="2">
        <f t="shared" si="0"/>
        <v>2013</v>
      </c>
      <c r="C27">
        <v>266451479.90000001</v>
      </c>
      <c r="D27">
        <v>267271953.12387294</v>
      </c>
      <c r="E27" s="10">
        <f t="shared" si="1"/>
        <v>3.0792593990502724E-3</v>
      </c>
    </row>
    <row r="28" spans="1:5" x14ac:dyDescent="0.25">
      <c r="A28">
        <v>41334</v>
      </c>
      <c r="B28" s="2">
        <f t="shared" si="0"/>
        <v>2013</v>
      </c>
      <c r="C28">
        <v>279700708.80000001</v>
      </c>
      <c r="D28">
        <v>273603392.41751826</v>
      </c>
      <c r="E28" s="10">
        <f t="shared" si="1"/>
        <v>2.1799431287253691E-2</v>
      </c>
    </row>
    <row r="29" spans="1:5" x14ac:dyDescent="0.25">
      <c r="A29">
        <v>41365</v>
      </c>
      <c r="B29" s="2">
        <f t="shared" si="0"/>
        <v>2013</v>
      </c>
      <c r="C29">
        <v>255183264.09999999</v>
      </c>
      <c r="D29">
        <v>259870765.0171299</v>
      </c>
      <c r="E29" s="10">
        <f t="shared" si="1"/>
        <v>1.8369154943064719E-2</v>
      </c>
    </row>
    <row r="30" spans="1:5" x14ac:dyDescent="0.25">
      <c r="A30">
        <v>41395</v>
      </c>
      <c r="B30" s="2">
        <f t="shared" si="0"/>
        <v>2013</v>
      </c>
      <c r="C30">
        <v>262930409.59999999</v>
      </c>
      <c r="D30">
        <v>272956822.63269973</v>
      </c>
      <c r="E30" s="10">
        <f t="shared" si="1"/>
        <v>3.8133333637417853E-2</v>
      </c>
    </row>
    <row r="31" spans="1:5" x14ac:dyDescent="0.25">
      <c r="A31">
        <v>41426</v>
      </c>
      <c r="B31" s="2">
        <f t="shared" si="0"/>
        <v>2013</v>
      </c>
      <c r="C31">
        <v>279355188.30000001</v>
      </c>
      <c r="D31">
        <v>275495714.13033283</v>
      </c>
      <c r="E31" s="10">
        <f t="shared" si="1"/>
        <v>1.3815652371283287E-2</v>
      </c>
    </row>
    <row r="32" spans="1:5" x14ac:dyDescent="0.25">
      <c r="A32">
        <v>41456</v>
      </c>
      <c r="B32" s="2">
        <f t="shared" si="0"/>
        <v>2013</v>
      </c>
      <c r="C32">
        <v>324711700.30000001</v>
      </c>
      <c r="D32">
        <v>329334710.19581157</v>
      </c>
      <c r="E32" s="10">
        <f t="shared" si="1"/>
        <v>1.4237275378560043E-2</v>
      </c>
    </row>
    <row r="33" spans="1:5" x14ac:dyDescent="0.25">
      <c r="A33">
        <v>41487</v>
      </c>
      <c r="B33" s="2">
        <f t="shared" si="0"/>
        <v>2013</v>
      </c>
      <c r="C33">
        <v>298091131.89999998</v>
      </c>
      <c r="D33">
        <v>291445334.43388391</v>
      </c>
      <c r="E33" s="10">
        <f t="shared" si="1"/>
        <v>2.2294515854116462E-2</v>
      </c>
    </row>
    <row r="34" spans="1:5" x14ac:dyDescent="0.25">
      <c r="A34">
        <v>41518</v>
      </c>
      <c r="B34" s="2">
        <f t="shared" ref="B34:B65" si="2">YEAR(A34)</f>
        <v>2013</v>
      </c>
      <c r="C34">
        <v>267069860.19999999</v>
      </c>
      <c r="D34">
        <v>262246152.09522164</v>
      </c>
      <c r="E34" s="10">
        <f t="shared" ref="E34:E65" si="3">ABS(D34-C34)/C34</f>
        <v>1.8061596696707111E-2</v>
      </c>
    </row>
    <row r="35" spans="1:5" x14ac:dyDescent="0.25">
      <c r="A35">
        <v>41548</v>
      </c>
      <c r="B35" s="2">
        <f t="shared" si="2"/>
        <v>2013</v>
      </c>
      <c r="C35">
        <v>263983812.19999999</v>
      </c>
      <c r="D35">
        <v>260779803.53684482</v>
      </c>
      <c r="E35" s="10">
        <f t="shared" si="3"/>
        <v>1.213714066954886E-2</v>
      </c>
    </row>
    <row r="36" spans="1:5" x14ac:dyDescent="0.25">
      <c r="A36">
        <v>41579</v>
      </c>
      <c r="B36" s="2">
        <f t="shared" si="2"/>
        <v>2013</v>
      </c>
      <c r="C36">
        <v>267903651.19999999</v>
      </c>
      <c r="D36">
        <v>265197290.45722938</v>
      </c>
      <c r="E36" s="10">
        <f t="shared" si="3"/>
        <v>1.0101992752425064E-2</v>
      </c>
    </row>
    <row r="37" spans="1:5" x14ac:dyDescent="0.25">
      <c r="A37">
        <v>41609</v>
      </c>
      <c r="B37" s="2">
        <f t="shared" si="2"/>
        <v>2013</v>
      </c>
      <c r="C37">
        <v>288387321.89999998</v>
      </c>
      <c r="D37">
        <v>286204436.86481625</v>
      </c>
      <c r="E37" s="10">
        <f t="shared" si="3"/>
        <v>7.5692822444554482E-3</v>
      </c>
    </row>
    <row r="38" spans="1:5" x14ac:dyDescent="0.25">
      <c r="A38">
        <v>41640</v>
      </c>
      <c r="B38" s="2">
        <f t="shared" si="2"/>
        <v>2014</v>
      </c>
      <c r="C38">
        <v>309350393.69999999</v>
      </c>
      <c r="D38">
        <v>295760345.85428244</v>
      </c>
      <c r="E38" s="10">
        <f t="shared" si="3"/>
        <v>4.393092144856562E-2</v>
      </c>
    </row>
    <row r="39" spans="1:5" x14ac:dyDescent="0.25">
      <c r="A39">
        <v>41671</v>
      </c>
      <c r="B39" s="2">
        <f t="shared" si="2"/>
        <v>2014</v>
      </c>
      <c r="C39">
        <v>273998853.10000002</v>
      </c>
      <c r="D39">
        <v>274118557.3315866</v>
      </c>
      <c r="E39" s="10">
        <f t="shared" si="3"/>
        <v>4.3687858628695662E-4</v>
      </c>
    </row>
    <row r="40" spans="1:5" x14ac:dyDescent="0.25">
      <c r="A40">
        <v>41699</v>
      </c>
      <c r="B40" s="2">
        <f t="shared" si="2"/>
        <v>2014</v>
      </c>
      <c r="C40">
        <v>291809923.89999998</v>
      </c>
      <c r="D40">
        <v>282396305.73902071</v>
      </c>
      <c r="E40" s="10">
        <f t="shared" si="3"/>
        <v>3.2259417483708377E-2</v>
      </c>
    </row>
    <row r="41" spans="1:5" x14ac:dyDescent="0.25">
      <c r="A41">
        <v>41730</v>
      </c>
      <c r="B41" s="2">
        <f t="shared" si="2"/>
        <v>2014</v>
      </c>
      <c r="C41">
        <v>248496453.19999999</v>
      </c>
      <c r="D41">
        <v>256168732.33214515</v>
      </c>
      <c r="E41" s="10">
        <f t="shared" si="3"/>
        <v>3.0874803375846197E-2</v>
      </c>
    </row>
    <row r="42" spans="1:5" x14ac:dyDescent="0.25">
      <c r="A42">
        <v>41760</v>
      </c>
      <c r="B42" s="2">
        <f t="shared" si="2"/>
        <v>2014</v>
      </c>
      <c r="C42">
        <v>255994950.30000001</v>
      </c>
      <c r="D42">
        <v>259982552.88748083</v>
      </c>
      <c r="E42" s="10">
        <f t="shared" si="3"/>
        <v>1.5576879867387029E-2</v>
      </c>
    </row>
    <row r="43" spans="1:5" x14ac:dyDescent="0.25">
      <c r="A43">
        <v>41791</v>
      </c>
      <c r="B43" s="2">
        <f t="shared" si="2"/>
        <v>2014</v>
      </c>
      <c r="C43">
        <v>288137410.19999999</v>
      </c>
      <c r="D43">
        <v>288864150.53228855</v>
      </c>
      <c r="E43" s="10">
        <f t="shared" si="3"/>
        <v>2.5222005423874783E-3</v>
      </c>
    </row>
    <row r="44" spans="1:5" x14ac:dyDescent="0.25">
      <c r="A44">
        <v>41821</v>
      </c>
      <c r="B44" s="2">
        <f t="shared" si="2"/>
        <v>2014</v>
      </c>
      <c r="C44">
        <v>290920171.80000001</v>
      </c>
      <c r="D44">
        <v>280444319.85072166</v>
      </c>
      <c r="E44" s="10">
        <f t="shared" si="3"/>
        <v>3.6009369458506399E-2</v>
      </c>
    </row>
    <row r="45" spans="1:5" x14ac:dyDescent="0.25">
      <c r="A45">
        <v>41852</v>
      </c>
      <c r="B45" s="2">
        <f t="shared" si="2"/>
        <v>2014</v>
      </c>
      <c r="C45">
        <v>287862727.10000002</v>
      </c>
      <c r="D45">
        <v>280368155.2419216</v>
      </c>
      <c r="E45" s="10">
        <f t="shared" si="3"/>
        <v>2.6035228435374674E-2</v>
      </c>
    </row>
    <row r="46" spans="1:5" x14ac:dyDescent="0.25">
      <c r="A46">
        <v>41883</v>
      </c>
      <c r="B46" s="2">
        <f t="shared" si="2"/>
        <v>2014</v>
      </c>
      <c r="C46">
        <v>264501722.19999999</v>
      </c>
      <c r="D46">
        <v>255787625.47474277</v>
      </c>
      <c r="E46" s="10">
        <f t="shared" si="3"/>
        <v>3.2945330762981395E-2</v>
      </c>
    </row>
    <row r="47" spans="1:5" x14ac:dyDescent="0.25">
      <c r="A47">
        <v>41913</v>
      </c>
      <c r="B47" s="2">
        <f t="shared" si="2"/>
        <v>2014</v>
      </c>
      <c r="C47">
        <v>248450531.09999999</v>
      </c>
      <c r="D47">
        <v>258410201.26166499</v>
      </c>
      <c r="E47" s="10">
        <f t="shared" si="3"/>
        <v>4.0087135727056585E-2</v>
      </c>
    </row>
    <row r="48" spans="1:5" x14ac:dyDescent="0.25">
      <c r="A48">
        <v>41944</v>
      </c>
      <c r="B48" s="2">
        <f t="shared" si="2"/>
        <v>2014</v>
      </c>
      <c r="C48">
        <v>261084351</v>
      </c>
      <c r="D48">
        <v>262253408.03533071</v>
      </c>
      <c r="E48" s="10">
        <f t="shared" si="3"/>
        <v>4.4776986091009064E-3</v>
      </c>
    </row>
    <row r="49" spans="1:5" x14ac:dyDescent="0.25">
      <c r="A49">
        <v>41974</v>
      </c>
      <c r="B49" s="2">
        <f t="shared" si="2"/>
        <v>2014</v>
      </c>
      <c r="C49">
        <v>266511989.30000001</v>
      </c>
      <c r="D49">
        <v>279036987.84962851</v>
      </c>
      <c r="E49" s="10">
        <f t="shared" si="3"/>
        <v>4.6996004129216472E-2</v>
      </c>
    </row>
    <row r="50" spans="1:5" x14ac:dyDescent="0.25">
      <c r="A50">
        <v>42005</v>
      </c>
      <c r="B50" s="2">
        <f t="shared" si="2"/>
        <v>2015</v>
      </c>
      <c r="C50">
        <v>296747213.39999998</v>
      </c>
      <c r="D50">
        <v>290179817.54478961</v>
      </c>
      <c r="E50" s="10">
        <f t="shared" si="3"/>
        <v>2.2131280627588748E-2</v>
      </c>
    </row>
    <row r="51" spans="1:5" x14ac:dyDescent="0.25">
      <c r="A51">
        <v>42036</v>
      </c>
      <c r="B51" s="2">
        <f t="shared" si="2"/>
        <v>2015</v>
      </c>
      <c r="C51">
        <v>274780535.30000001</v>
      </c>
      <c r="D51">
        <v>277299010.74317545</v>
      </c>
      <c r="E51" s="10">
        <f t="shared" si="3"/>
        <v>9.1654070053608892E-3</v>
      </c>
    </row>
    <row r="52" spans="1:5" x14ac:dyDescent="0.25">
      <c r="A52">
        <v>42064</v>
      </c>
      <c r="B52" s="2">
        <f t="shared" si="2"/>
        <v>2015</v>
      </c>
      <c r="C52">
        <v>275988052.89999998</v>
      </c>
      <c r="D52">
        <v>277843725.39974046</v>
      </c>
      <c r="E52" s="10">
        <f t="shared" si="3"/>
        <v>6.7237421339135135E-3</v>
      </c>
    </row>
    <row r="53" spans="1:5" x14ac:dyDescent="0.25">
      <c r="A53">
        <v>42095</v>
      </c>
      <c r="B53" s="2">
        <f t="shared" si="2"/>
        <v>2015</v>
      </c>
      <c r="C53">
        <v>244431653.30000001</v>
      </c>
      <c r="D53">
        <v>253306779.16871363</v>
      </c>
      <c r="E53" s="10">
        <f t="shared" si="3"/>
        <v>3.630923306737547E-2</v>
      </c>
    </row>
    <row r="54" spans="1:5" x14ac:dyDescent="0.25">
      <c r="A54">
        <v>42125</v>
      </c>
      <c r="B54" s="2">
        <f t="shared" si="2"/>
        <v>2015</v>
      </c>
      <c r="C54">
        <v>260119427.09999999</v>
      </c>
      <c r="D54">
        <v>270759598.59244937</v>
      </c>
      <c r="E54" s="10">
        <f t="shared" si="3"/>
        <v>4.0904947435390429E-2</v>
      </c>
    </row>
    <row r="55" spans="1:5" x14ac:dyDescent="0.25">
      <c r="A55">
        <v>42156</v>
      </c>
      <c r="B55" s="2">
        <f t="shared" si="2"/>
        <v>2015</v>
      </c>
      <c r="C55">
        <v>268398085.5</v>
      </c>
      <c r="D55">
        <v>258856508.89197865</v>
      </c>
      <c r="E55" s="10">
        <f t="shared" si="3"/>
        <v>3.5550091910105476E-2</v>
      </c>
    </row>
    <row r="56" spans="1:5" x14ac:dyDescent="0.25">
      <c r="A56">
        <v>42186</v>
      </c>
      <c r="B56" s="2">
        <f t="shared" si="2"/>
        <v>2015</v>
      </c>
      <c r="C56">
        <v>301827203.80000001</v>
      </c>
      <c r="D56">
        <v>299024591.35525739</v>
      </c>
      <c r="E56" s="10">
        <f t="shared" si="3"/>
        <v>9.2854865613760818E-3</v>
      </c>
    </row>
    <row r="57" spans="1:5" x14ac:dyDescent="0.25">
      <c r="A57">
        <v>42217</v>
      </c>
      <c r="B57" s="2">
        <f t="shared" si="2"/>
        <v>2015</v>
      </c>
      <c r="C57">
        <v>290826312</v>
      </c>
      <c r="D57">
        <v>284563173.3135646</v>
      </c>
      <c r="E57" s="10">
        <f t="shared" si="3"/>
        <v>2.1535667262580428E-2</v>
      </c>
    </row>
    <row r="58" spans="1:5" x14ac:dyDescent="0.25">
      <c r="A58">
        <v>42248</v>
      </c>
      <c r="B58" s="2">
        <f t="shared" si="2"/>
        <v>2015</v>
      </c>
      <c r="C58">
        <v>282743761.39999998</v>
      </c>
      <c r="D58">
        <v>277890328.62857395</v>
      </c>
      <c r="E58" s="10">
        <f t="shared" si="3"/>
        <v>1.7165481379303821E-2</v>
      </c>
    </row>
    <row r="59" spans="1:5" x14ac:dyDescent="0.25">
      <c r="A59">
        <v>42278</v>
      </c>
      <c r="B59" s="2">
        <f t="shared" si="2"/>
        <v>2015</v>
      </c>
      <c r="C59">
        <v>248873642.09999999</v>
      </c>
      <c r="D59">
        <v>255144187.43478441</v>
      </c>
      <c r="E59" s="10">
        <f t="shared" si="3"/>
        <v>2.5195698836861354E-2</v>
      </c>
    </row>
    <row r="60" spans="1:5" x14ac:dyDescent="0.25">
      <c r="A60">
        <v>42309</v>
      </c>
      <c r="B60" s="2">
        <f t="shared" si="2"/>
        <v>2015</v>
      </c>
      <c r="C60">
        <v>248873824.69999999</v>
      </c>
      <c r="D60">
        <v>253227601.28145677</v>
      </c>
      <c r="E60" s="10">
        <f t="shared" si="3"/>
        <v>1.7493911168460378E-2</v>
      </c>
    </row>
    <row r="61" spans="1:5" x14ac:dyDescent="0.25">
      <c r="A61">
        <v>42339</v>
      </c>
      <c r="B61" s="2">
        <f t="shared" si="2"/>
        <v>2015</v>
      </c>
      <c r="C61">
        <v>260592233.69999999</v>
      </c>
      <c r="D61">
        <v>269971009.66887224</v>
      </c>
      <c r="E61" s="10">
        <f t="shared" si="3"/>
        <v>3.5990235916505943E-2</v>
      </c>
    </row>
    <row r="62" spans="1:5" x14ac:dyDescent="0.25">
      <c r="A62">
        <v>42370</v>
      </c>
      <c r="B62" s="2">
        <f t="shared" si="2"/>
        <v>2016</v>
      </c>
      <c r="C62">
        <v>284288401.19999999</v>
      </c>
      <c r="D62">
        <v>279234724.97683382</v>
      </c>
      <c r="E62" s="10">
        <f t="shared" si="3"/>
        <v>1.7776582519139963E-2</v>
      </c>
    </row>
    <row r="63" spans="1:5" x14ac:dyDescent="0.25">
      <c r="A63">
        <v>42401</v>
      </c>
      <c r="B63" s="2">
        <f t="shared" si="2"/>
        <v>2016</v>
      </c>
      <c r="C63">
        <v>260206836.09999999</v>
      </c>
      <c r="D63">
        <v>264967104.2433399</v>
      </c>
      <c r="E63" s="10">
        <f t="shared" si="3"/>
        <v>1.8294170186637544E-2</v>
      </c>
    </row>
    <row r="64" spans="1:5" x14ac:dyDescent="0.25">
      <c r="A64">
        <v>42430</v>
      </c>
      <c r="B64" s="2">
        <f t="shared" si="2"/>
        <v>2016</v>
      </c>
      <c r="C64">
        <v>259744950.19999999</v>
      </c>
      <c r="D64">
        <v>265109912.22429538</v>
      </c>
      <c r="E64" s="10">
        <f t="shared" si="3"/>
        <v>2.06547308048316E-2</v>
      </c>
    </row>
    <row r="65" spans="1:5" x14ac:dyDescent="0.25">
      <c r="A65">
        <v>42461</v>
      </c>
      <c r="B65" s="2">
        <f t="shared" si="2"/>
        <v>2016</v>
      </c>
      <c r="C65">
        <v>243642397.69999999</v>
      </c>
      <c r="D65">
        <v>254212030.70501101</v>
      </c>
      <c r="E65" s="10">
        <f t="shared" si="3"/>
        <v>4.3381747613670862E-2</v>
      </c>
    </row>
    <row r="66" spans="1:5" x14ac:dyDescent="0.25">
      <c r="A66">
        <v>42491</v>
      </c>
      <c r="B66" s="2">
        <f t="shared" ref="B66:B97" si="4">YEAR(A66)</f>
        <v>2016</v>
      </c>
      <c r="C66">
        <v>254740741.30000001</v>
      </c>
      <c r="D66">
        <v>266485725.39801854</v>
      </c>
      <c r="E66" s="10">
        <f t="shared" ref="E66:E97" si="5">ABS(D66-C66)/C66</f>
        <v>4.6105636805801847E-2</v>
      </c>
    </row>
    <row r="67" spans="1:5" x14ac:dyDescent="0.25">
      <c r="A67">
        <v>42522</v>
      </c>
      <c r="B67" s="2">
        <f t="shared" si="4"/>
        <v>2016</v>
      </c>
      <c r="C67">
        <v>277338997.10000002</v>
      </c>
      <c r="D67">
        <v>272799102.836353</v>
      </c>
      <c r="E67" s="10">
        <f t="shared" si="5"/>
        <v>1.6369476745493789E-2</v>
      </c>
    </row>
    <row r="68" spans="1:5" x14ac:dyDescent="0.25">
      <c r="A68">
        <v>42552</v>
      </c>
      <c r="B68" s="2">
        <f t="shared" si="4"/>
        <v>2016</v>
      </c>
      <c r="C68">
        <v>319936562.10000002</v>
      </c>
      <c r="D68">
        <v>323193960.584768</v>
      </c>
      <c r="E68" s="10">
        <f t="shared" si="5"/>
        <v>1.0181388658386078E-2</v>
      </c>
    </row>
    <row r="69" spans="1:5" x14ac:dyDescent="0.25">
      <c r="A69">
        <v>42583</v>
      </c>
      <c r="B69" s="2">
        <f t="shared" si="4"/>
        <v>2016</v>
      </c>
      <c r="C69">
        <v>332506256.10000002</v>
      </c>
      <c r="D69">
        <v>336764827.32311797</v>
      </c>
      <c r="E69" s="10">
        <f t="shared" si="5"/>
        <v>1.2807492024562684E-2</v>
      </c>
    </row>
    <row r="70" spans="1:5" x14ac:dyDescent="0.25">
      <c r="A70">
        <v>42614</v>
      </c>
      <c r="B70" s="2">
        <f t="shared" si="4"/>
        <v>2016</v>
      </c>
      <c r="C70">
        <v>278729526.89999998</v>
      </c>
      <c r="D70">
        <v>268026190.51591676</v>
      </c>
      <c r="E70" s="10">
        <f t="shared" si="5"/>
        <v>3.8400439677577669E-2</v>
      </c>
    </row>
    <row r="71" spans="1:5" x14ac:dyDescent="0.25">
      <c r="A71">
        <v>42644</v>
      </c>
      <c r="B71" s="2">
        <f t="shared" si="4"/>
        <v>2016</v>
      </c>
      <c r="C71">
        <v>249175655.5</v>
      </c>
      <c r="D71">
        <v>251938639.68017894</v>
      </c>
      <c r="E71" s="10">
        <f t="shared" si="5"/>
        <v>1.1088499695665254E-2</v>
      </c>
    </row>
    <row r="72" spans="1:5" x14ac:dyDescent="0.25">
      <c r="A72">
        <v>42675</v>
      </c>
      <c r="B72" s="2">
        <f t="shared" si="4"/>
        <v>2016</v>
      </c>
      <c r="C72">
        <v>248814601.69999999</v>
      </c>
      <c r="D72">
        <v>253145760.71340537</v>
      </c>
      <c r="E72" s="10">
        <f t="shared" si="5"/>
        <v>1.7407173790497773E-2</v>
      </c>
    </row>
    <row r="73" spans="1:5" x14ac:dyDescent="0.25">
      <c r="A73">
        <v>42705</v>
      </c>
      <c r="B73" s="2">
        <f t="shared" si="4"/>
        <v>2016</v>
      </c>
      <c r="C73">
        <v>273592116.80000001</v>
      </c>
      <c r="D73">
        <v>277470932.38315153</v>
      </c>
      <c r="E73" s="10">
        <f t="shared" si="5"/>
        <v>1.4177366031299038E-2</v>
      </c>
    </row>
    <row r="74" spans="1:5" x14ac:dyDescent="0.25">
      <c r="A74">
        <v>42736</v>
      </c>
      <c r="B74" s="2">
        <f t="shared" si="4"/>
        <v>2017</v>
      </c>
      <c r="C74">
        <v>277000989.10000002</v>
      </c>
      <c r="D74">
        <v>274459598.11099237</v>
      </c>
      <c r="E74" s="10">
        <f t="shared" si="5"/>
        <v>9.1746639507131328E-3</v>
      </c>
    </row>
    <row r="75" spans="1:5" x14ac:dyDescent="0.25">
      <c r="A75">
        <v>42767</v>
      </c>
      <c r="B75" s="2">
        <f t="shared" si="4"/>
        <v>2017</v>
      </c>
      <c r="C75">
        <v>242928835.30000001</v>
      </c>
      <c r="D75">
        <v>250673768.22979227</v>
      </c>
      <c r="E75" s="10">
        <f t="shared" si="5"/>
        <v>3.1881488750513325E-2</v>
      </c>
    </row>
    <row r="76" spans="1:5" x14ac:dyDescent="0.25">
      <c r="A76">
        <v>42795</v>
      </c>
      <c r="B76" s="2">
        <f t="shared" si="4"/>
        <v>2017</v>
      </c>
      <c r="C76">
        <v>268282989.5</v>
      </c>
      <c r="D76">
        <v>270570517.45869678</v>
      </c>
      <c r="E76" s="10">
        <f t="shared" si="5"/>
        <v>8.5265486379142302E-3</v>
      </c>
    </row>
    <row r="77" spans="1:5" x14ac:dyDescent="0.25">
      <c r="A77">
        <v>42826</v>
      </c>
      <c r="B77" s="2">
        <f t="shared" si="4"/>
        <v>2017</v>
      </c>
      <c r="C77">
        <v>234677447.19999999</v>
      </c>
      <c r="D77">
        <v>239900864.40200287</v>
      </c>
      <c r="E77" s="10">
        <f t="shared" si="5"/>
        <v>2.225785760125178E-2</v>
      </c>
    </row>
    <row r="78" spans="1:5" x14ac:dyDescent="0.25">
      <c r="A78">
        <v>42856</v>
      </c>
      <c r="B78" s="2">
        <f t="shared" si="4"/>
        <v>2017</v>
      </c>
      <c r="C78">
        <v>244160124.5</v>
      </c>
      <c r="D78">
        <v>255642065.3213734</v>
      </c>
      <c r="E78" s="10">
        <f t="shared" si="5"/>
        <v>4.702627361812884E-2</v>
      </c>
    </row>
    <row r="79" spans="1:5" x14ac:dyDescent="0.25">
      <c r="A79">
        <v>42887</v>
      </c>
      <c r="B79" s="2">
        <f t="shared" si="4"/>
        <v>2017</v>
      </c>
      <c r="C79">
        <v>275426179.89999998</v>
      </c>
      <c r="D79">
        <v>281060607.74310333</v>
      </c>
      <c r="E79" s="10">
        <f t="shared" si="5"/>
        <v>2.0457125191036894E-2</v>
      </c>
    </row>
    <row r="80" spans="1:5" x14ac:dyDescent="0.25">
      <c r="A80">
        <v>42917</v>
      </c>
      <c r="B80" s="2">
        <f t="shared" si="4"/>
        <v>2017</v>
      </c>
      <c r="C80">
        <v>302256564.30000001</v>
      </c>
      <c r="D80">
        <v>303025953.28866422</v>
      </c>
      <c r="E80" s="10">
        <f t="shared" si="5"/>
        <v>2.5454831409403729E-3</v>
      </c>
    </row>
    <row r="81" spans="1:5" x14ac:dyDescent="0.25">
      <c r="A81">
        <v>42948</v>
      </c>
      <c r="B81" s="2">
        <f t="shared" si="4"/>
        <v>2017</v>
      </c>
      <c r="C81">
        <v>284023807.19999999</v>
      </c>
      <c r="D81">
        <v>275582754.79632914</v>
      </c>
      <c r="E81" s="10">
        <f t="shared" si="5"/>
        <v>2.971952417258791E-2</v>
      </c>
    </row>
    <row r="82" spans="1:5" x14ac:dyDescent="0.25">
      <c r="A82">
        <v>42979</v>
      </c>
      <c r="B82" s="2">
        <f t="shared" si="4"/>
        <v>2017</v>
      </c>
      <c r="C82">
        <v>268671076.80000001</v>
      </c>
      <c r="D82">
        <v>274520132.98997045</v>
      </c>
      <c r="E82" s="10">
        <f t="shared" si="5"/>
        <v>2.177032325040517E-2</v>
      </c>
    </row>
    <row r="83" spans="1:5" x14ac:dyDescent="0.25">
      <c r="A83">
        <v>43009</v>
      </c>
      <c r="B83" s="2">
        <f t="shared" si="4"/>
        <v>2017</v>
      </c>
      <c r="C83">
        <v>249859153.69999999</v>
      </c>
      <c r="D83">
        <v>249362290.00455439</v>
      </c>
      <c r="E83" s="10">
        <f t="shared" si="5"/>
        <v>1.9885751155715903E-3</v>
      </c>
    </row>
    <row r="84" spans="1:5" x14ac:dyDescent="0.25">
      <c r="A84">
        <v>43040</v>
      </c>
      <c r="B84" s="2">
        <f t="shared" si="4"/>
        <v>2017</v>
      </c>
      <c r="C84">
        <v>253035874.40000001</v>
      </c>
      <c r="D84">
        <v>256232389.71199977</v>
      </c>
      <c r="E84" s="10">
        <f t="shared" si="5"/>
        <v>1.2632656612740632E-2</v>
      </c>
    </row>
    <row r="85" spans="1:5" x14ac:dyDescent="0.25">
      <c r="A85">
        <v>43070</v>
      </c>
      <c r="B85" s="2">
        <f t="shared" si="4"/>
        <v>2017</v>
      </c>
      <c r="C85">
        <v>278099027.30000001</v>
      </c>
      <c r="D85">
        <v>277376816.1483677</v>
      </c>
      <c r="E85" s="10">
        <f t="shared" si="5"/>
        <v>2.5969567698387592E-3</v>
      </c>
    </row>
    <row r="86" spans="1:5" x14ac:dyDescent="0.25">
      <c r="A86">
        <v>43101</v>
      </c>
      <c r="B86" s="2">
        <f t="shared" si="4"/>
        <v>2018</v>
      </c>
      <c r="C86">
        <v>289798490.89999998</v>
      </c>
      <c r="D86">
        <v>281668199.38926023</v>
      </c>
      <c r="E86" s="10">
        <f t="shared" si="5"/>
        <v>2.8054982223993854E-2</v>
      </c>
    </row>
    <row r="87" spans="1:5" x14ac:dyDescent="0.25">
      <c r="A87">
        <v>43132</v>
      </c>
      <c r="B87" s="2">
        <f t="shared" si="4"/>
        <v>2018</v>
      </c>
      <c r="C87">
        <v>251614557</v>
      </c>
      <c r="D87">
        <v>252269742.44066864</v>
      </c>
      <c r="E87" s="10">
        <f t="shared" si="5"/>
        <v>2.6039250211928023E-3</v>
      </c>
    </row>
    <row r="88" spans="1:5" x14ac:dyDescent="0.25">
      <c r="A88">
        <v>43160</v>
      </c>
      <c r="B88" s="2">
        <f t="shared" si="4"/>
        <v>2018</v>
      </c>
      <c r="C88">
        <v>268375998.5</v>
      </c>
      <c r="D88">
        <v>267078496.22575584</v>
      </c>
      <c r="E88" s="10">
        <f t="shared" si="5"/>
        <v>4.8346434908342201E-3</v>
      </c>
    </row>
    <row r="89" spans="1:5" x14ac:dyDescent="0.25">
      <c r="A89">
        <v>43191</v>
      </c>
      <c r="B89" s="2">
        <f t="shared" si="4"/>
        <v>2018</v>
      </c>
      <c r="C89">
        <v>248656909</v>
      </c>
      <c r="D89">
        <v>250393475.30183798</v>
      </c>
      <c r="E89" s="10">
        <f t="shared" si="5"/>
        <v>6.9837846405385049E-3</v>
      </c>
    </row>
    <row r="90" spans="1:5" x14ac:dyDescent="0.25">
      <c r="A90">
        <v>43221</v>
      </c>
      <c r="B90" s="2">
        <f t="shared" si="4"/>
        <v>2018</v>
      </c>
      <c r="C90">
        <v>263110475.40000001</v>
      </c>
      <c r="D90">
        <v>267720800.66522759</v>
      </c>
      <c r="E90" s="10">
        <f t="shared" si="5"/>
        <v>1.7522393428914713E-2</v>
      </c>
    </row>
    <row r="91" spans="1:5" x14ac:dyDescent="0.25">
      <c r="A91">
        <v>43252</v>
      </c>
      <c r="B91" s="2">
        <f t="shared" si="4"/>
        <v>2018</v>
      </c>
      <c r="C91">
        <v>281217537.19999999</v>
      </c>
      <c r="D91">
        <v>266001161.89033088</v>
      </c>
      <c r="E91" s="10">
        <f t="shared" si="5"/>
        <v>5.410891319643172E-2</v>
      </c>
    </row>
    <row r="92" spans="1:5" x14ac:dyDescent="0.25">
      <c r="A92">
        <v>43282</v>
      </c>
      <c r="B92" s="2">
        <f t="shared" si="4"/>
        <v>2018</v>
      </c>
      <c r="C92">
        <v>323148008.69999999</v>
      </c>
      <c r="D92">
        <v>311601410.19454437</v>
      </c>
      <c r="E92" s="10">
        <f t="shared" si="5"/>
        <v>3.5731609648181666E-2</v>
      </c>
    </row>
    <row r="93" spans="1:5" x14ac:dyDescent="0.25">
      <c r="A93">
        <v>43313</v>
      </c>
      <c r="B93" s="2">
        <f t="shared" si="4"/>
        <v>2018</v>
      </c>
      <c r="C93">
        <v>325222346.5</v>
      </c>
      <c r="D93">
        <v>322557286.10260212</v>
      </c>
      <c r="E93" s="10">
        <f t="shared" si="5"/>
        <v>8.1945795732639663E-3</v>
      </c>
    </row>
    <row r="94" spans="1:5" x14ac:dyDescent="0.25">
      <c r="A94">
        <v>43344</v>
      </c>
      <c r="B94" s="2">
        <f t="shared" si="4"/>
        <v>2018</v>
      </c>
      <c r="C94">
        <v>281705838.60000002</v>
      </c>
      <c r="D94">
        <v>274766796.53934211</v>
      </c>
      <c r="E94" s="10">
        <f t="shared" si="5"/>
        <v>2.4632226634502982E-2</v>
      </c>
    </row>
    <row r="95" spans="1:5" x14ac:dyDescent="0.25">
      <c r="A95">
        <v>43374</v>
      </c>
      <c r="B95" s="2">
        <f t="shared" si="4"/>
        <v>2018</v>
      </c>
      <c r="C95">
        <v>252830302.90000001</v>
      </c>
      <c r="D95">
        <v>258318437.14117873</v>
      </c>
      <c r="E95" s="10">
        <f t="shared" si="5"/>
        <v>2.1706789804184983E-2</v>
      </c>
    </row>
    <row r="96" spans="1:5" x14ac:dyDescent="0.25">
      <c r="A96">
        <v>43405</v>
      </c>
      <c r="B96" s="2">
        <f t="shared" si="4"/>
        <v>2018</v>
      </c>
      <c r="C96">
        <v>259398467.19999999</v>
      </c>
      <c r="D96">
        <v>256877892.89406672</v>
      </c>
      <c r="E96" s="10">
        <f t="shared" si="5"/>
        <v>9.7169976875378667E-3</v>
      </c>
    </row>
    <row r="97" spans="1:5" x14ac:dyDescent="0.25">
      <c r="A97">
        <v>43435</v>
      </c>
      <c r="B97" s="2">
        <f t="shared" si="4"/>
        <v>2018</v>
      </c>
      <c r="C97">
        <v>265712562.69999999</v>
      </c>
      <c r="D97">
        <v>264920303.83520037</v>
      </c>
      <c r="E97" s="10">
        <f t="shared" si="5"/>
        <v>2.9816387179785338E-3</v>
      </c>
    </row>
    <row r="98" spans="1:5" x14ac:dyDescent="0.25">
      <c r="A98">
        <v>43466</v>
      </c>
      <c r="B98" s="2">
        <f t="shared" ref="B98:B121" si="6">YEAR(A98)</f>
        <v>2019</v>
      </c>
      <c r="C98">
        <v>287103504.5</v>
      </c>
      <c r="D98">
        <v>279198150.45518684</v>
      </c>
      <c r="E98" s="10">
        <f t="shared" ref="E98:E121" si="7">ABS(D98-C98)/C98</f>
        <v>2.7534857362958996E-2</v>
      </c>
    </row>
    <row r="99" spans="1:5" x14ac:dyDescent="0.25">
      <c r="A99">
        <v>43497</v>
      </c>
      <c r="B99" s="2">
        <f t="shared" si="6"/>
        <v>2019</v>
      </c>
      <c r="C99">
        <v>255789708.59999999</v>
      </c>
      <c r="D99">
        <v>252247968.9856616</v>
      </c>
      <c r="E99" s="10">
        <f t="shared" si="7"/>
        <v>1.384629441787635E-2</v>
      </c>
    </row>
    <row r="100" spans="1:5" x14ac:dyDescent="0.25">
      <c r="A100">
        <v>43525</v>
      </c>
      <c r="B100" s="2">
        <f t="shared" si="6"/>
        <v>2019</v>
      </c>
      <c r="C100">
        <v>268817713.80000001</v>
      </c>
      <c r="D100">
        <v>263660265.36582413</v>
      </c>
      <c r="E100" s="10">
        <f t="shared" si="7"/>
        <v>1.9185671811839798E-2</v>
      </c>
    </row>
    <row r="101" spans="1:5" x14ac:dyDescent="0.25">
      <c r="A101">
        <v>43556</v>
      </c>
      <c r="B101" s="2">
        <f t="shared" si="6"/>
        <v>2019</v>
      </c>
      <c r="C101">
        <v>238123760.19999999</v>
      </c>
      <c r="D101">
        <v>243739332.03048038</v>
      </c>
      <c r="E101" s="10">
        <f t="shared" si="7"/>
        <v>2.3582576664184549E-2</v>
      </c>
    </row>
    <row r="102" spans="1:5" x14ac:dyDescent="0.25">
      <c r="A102">
        <v>43586</v>
      </c>
      <c r="B102" s="2">
        <f t="shared" si="6"/>
        <v>2019</v>
      </c>
      <c r="C102">
        <v>240428351.30000001</v>
      </c>
      <c r="D102">
        <v>244580281.61306816</v>
      </c>
      <c r="E102" s="10">
        <f t="shared" si="7"/>
        <v>1.7268888176534075E-2</v>
      </c>
    </row>
    <row r="103" spans="1:5" x14ac:dyDescent="0.25">
      <c r="A103">
        <v>43617</v>
      </c>
      <c r="B103" s="2">
        <f t="shared" si="6"/>
        <v>2019</v>
      </c>
      <c r="C103">
        <v>261805911.09999999</v>
      </c>
      <c r="D103">
        <v>250243347.27702132</v>
      </c>
      <c r="E103" s="10">
        <f t="shared" si="7"/>
        <v>4.4164640035809624E-2</v>
      </c>
    </row>
    <row r="104" spans="1:5" x14ac:dyDescent="0.25">
      <c r="A104">
        <v>43647</v>
      </c>
      <c r="B104" s="2">
        <f t="shared" si="6"/>
        <v>2019</v>
      </c>
      <c r="C104">
        <v>332403791.10000002</v>
      </c>
      <c r="D104">
        <v>332533488.01545554</v>
      </c>
      <c r="E104" s="10">
        <f t="shared" si="7"/>
        <v>3.9017880941226169E-4</v>
      </c>
    </row>
    <row r="105" spans="1:5" x14ac:dyDescent="0.25">
      <c r="A105">
        <v>43678</v>
      </c>
      <c r="B105" s="2">
        <f t="shared" si="6"/>
        <v>2019</v>
      </c>
      <c r="C105">
        <v>300975559.89999998</v>
      </c>
      <c r="D105">
        <v>286197220.24751943</v>
      </c>
      <c r="E105" s="10">
        <f t="shared" si="7"/>
        <v>4.9101460787682197E-2</v>
      </c>
    </row>
    <row r="106" spans="1:5" x14ac:dyDescent="0.25">
      <c r="A106">
        <v>43709</v>
      </c>
      <c r="B106" s="2">
        <f t="shared" si="6"/>
        <v>2019</v>
      </c>
      <c r="C106">
        <v>262855031.90000001</v>
      </c>
      <c r="D106">
        <v>243130781.42630064</v>
      </c>
      <c r="E106" s="10">
        <f t="shared" si="7"/>
        <v>7.5038512031237098E-2</v>
      </c>
    </row>
    <row r="107" spans="1:5" x14ac:dyDescent="0.25">
      <c r="A107">
        <v>43739</v>
      </c>
      <c r="B107" s="2">
        <f t="shared" si="6"/>
        <v>2019</v>
      </c>
      <c r="C107">
        <v>244083278</v>
      </c>
      <c r="D107">
        <v>249073544.77438039</v>
      </c>
      <c r="E107" s="10">
        <f t="shared" si="7"/>
        <v>2.0444935086378124E-2</v>
      </c>
    </row>
    <row r="108" spans="1:5" x14ac:dyDescent="0.25">
      <c r="A108">
        <v>43770</v>
      </c>
      <c r="B108" s="2">
        <f t="shared" si="6"/>
        <v>2019</v>
      </c>
      <c r="C108">
        <v>253920207</v>
      </c>
      <c r="D108">
        <v>252496550.43287203</v>
      </c>
      <c r="E108" s="10">
        <f t="shared" si="7"/>
        <v>5.6067084378517889E-3</v>
      </c>
    </row>
    <row r="109" spans="1:5" x14ac:dyDescent="0.25">
      <c r="A109">
        <v>43800</v>
      </c>
      <c r="B109" s="2">
        <f t="shared" si="6"/>
        <v>2019</v>
      </c>
      <c r="C109">
        <v>264697011.59999999</v>
      </c>
      <c r="D109">
        <v>264481329.1730594</v>
      </c>
      <c r="E109" s="10">
        <f t="shared" si="7"/>
        <v>8.1482758583810986E-4</v>
      </c>
    </row>
    <row r="110" spans="1:5" x14ac:dyDescent="0.25">
      <c r="A110">
        <v>43831</v>
      </c>
      <c r="B110" s="2">
        <f t="shared" si="6"/>
        <v>2020</v>
      </c>
      <c r="C110">
        <v>270281846.19999999</v>
      </c>
      <c r="D110">
        <v>266689171.51654232</v>
      </c>
      <c r="E110" s="10">
        <f t="shared" si="7"/>
        <v>1.3292327005932938E-2</v>
      </c>
    </row>
    <row r="111" spans="1:5" x14ac:dyDescent="0.25">
      <c r="A111">
        <v>43862</v>
      </c>
      <c r="B111" s="2">
        <f t="shared" si="6"/>
        <v>2020</v>
      </c>
      <c r="C111">
        <v>253965396.19999999</v>
      </c>
      <c r="D111">
        <v>254264563.02475816</v>
      </c>
      <c r="E111" s="10">
        <f t="shared" si="7"/>
        <v>1.1779826276906461E-3</v>
      </c>
    </row>
    <row r="112" spans="1:5" x14ac:dyDescent="0.25">
      <c r="A112">
        <v>43891</v>
      </c>
      <c r="B112" s="2">
        <f t="shared" si="6"/>
        <v>2020</v>
      </c>
      <c r="C112">
        <v>250421458</v>
      </c>
      <c r="D112">
        <v>255324951.74198574</v>
      </c>
      <c r="E112" s="10">
        <f t="shared" si="7"/>
        <v>1.9580964750974889E-2</v>
      </c>
    </row>
    <row r="113" spans="1:5" x14ac:dyDescent="0.25">
      <c r="A113">
        <v>43922</v>
      </c>
      <c r="B113" s="2">
        <f t="shared" si="6"/>
        <v>2020</v>
      </c>
      <c r="C113">
        <v>218203458.59999999</v>
      </c>
      <c r="D113">
        <v>244732966.18612653</v>
      </c>
      <c r="E113" s="10">
        <f t="shared" si="7"/>
        <v>0.12158151734322023</v>
      </c>
    </row>
    <row r="114" spans="1:5" x14ac:dyDescent="0.25">
      <c r="A114">
        <v>43952</v>
      </c>
      <c r="B114" s="2">
        <f t="shared" si="6"/>
        <v>2020</v>
      </c>
      <c r="C114">
        <v>234783952.30000001</v>
      </c>
      <c r="D114">
        <v>257648133.94596419</v>
      </c>
      <c r="E114" s="10">
        <f t="shared" si="7"/>
        <v>9.7383920076228203E-2</v>
      </c>
    </row>
    <row r="115" spans="1:5" x14ac:dyDescent="0.25">
      <c r="A115">
        <v>43983</v>
      </c>
      <c r="B115" s="2">
        <f t="shared" si="6"/>
        <v>2020</v>
      </c>
      <c r="C115">
        <v>280693732.89999998</v>
      </c>
      <c r="D115">
        <v>278320279.09295338</v>
      </c>
      <c r="E115" s="10">
        <f t="shared" si="7"/>
        <v>8.4556708214506508E-3</v>
      </c>
    </row>
    <row r="116" spans="1:5" x14ac:dyDescent="0.25">
      <c r="A116">
        <v>44013</v>
      </c>
      <c r="B116" s="2">
        <f t="shared" si="6"/>
        <v>2020</v>
      </c>
      <c r="C116">
        <v>347121684</v>
      </c>
      <c r="D116">
        <v>356640299.32076526</v>
      </c>
      <c r="E116" s="10">
        <f t="shared" si="7"/>
        <v>2.7421552036389799E-2</v>
      </c>
    </row>
    <row r="117" spans="1:5" x14ac:dyDescent="0.25">
      <c r="A117">
        <v>44044</v>
      </c>
      <c r="B117" s="2">
        <f t="shared" si="6"/>
        <v>2020</v>
      </c>
      <c r="C117">
        <v>307825491.19999999</v>
      </c>
      <c r="D117">
        <v>289554317.46108824</v>
      </c>
      <c r="E117" s="10">
        <f t="shared" si="7"/>
        <v>5.9355622783821449E-2</v>
      </c>
    </row>
    <row r="118" spans="1:5" x14ac:dyDescent="0.25">
      <c r="A118">
        <v>44075</v>
      </c>
      <c r="B118" s="2">
        <f t="shared" si="6"/>
        <v>2020</v>
      </c>
      <c r="C118">
        <v>251413926.69999999</v>
      </c>
      <c r="D118">
        <v>239864110.02396274</v>
      </c>
      <c r="E118" s="10">
        <f t="shared" si="7"/>
        <v>4.5939446663267332E-2</v>
      </c>
    </row>
    <row r="119" spans="1:5" x14ac:dyDescent="0.25">
      <c r="A119">
        <v>44105</v>
      </c>
      <c r="B119" s="2">
        <f t="shared" si="6"/>
        <v>2020</v>
      </c>
      <c r="C119">
        <v>240496299.80000001</v>
      </c>
      <c r="D119">
        <v>248018141.02198613</v>
      </c>
      <c r="E119" s="10">
        <f t="shared" si="7"/>
        <v>3.127632827715595E-2</v>
      </c>
    </row>
    <row r="120" spans="1:5" x14ac:dyDescent="0.25">
      <c r="A120">
        <v>44136</v>
      </c>
      <c r="B120" s="2">
        <f t="shared" si="6"/>
        <v>2020</v>
      </c>
      <c r="C120">
        <v>241980400.40000001</v>
      </c>
      <c r="D120">
        <v>244694664.64330405</v>
      </c>
      <c r="E120" s="10">
        <f t="shared" si="7"/>
        <v>1.1216876403284289E-2</v>
      </c>
    </row>
    <row r="121" spans="1:5" x14ac:dyDescent="0.25">
      <c r="A121">
        <v>44166</v>
      </c>
      <c r="B121" s="2">
        <f t="shared" si="6"/>
        <v>2020</v>
      </c>
      <c r="C121">
        <v>266365374.19999999</v>
      </c>
      <c r="D121">
        <v>269896085.45800847</v>
      </c>
      <c r="E121" s="10">
        <f t="shared" si="7"/>
        <v>1.3255143498334178E-2</v>
      </c>
    </row>
    <row r="122" spans="1:5" x14ac:dyDescent="0.25">
      <c r="E122" s="13">
        <f>AVERAGE(E2:E121)</f>
        <v>2.2619678858080638E-2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3A27-FACE-4A9C-B5CF-CC6BFF8BD270}">
  <dimension ref="A2:D15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3.28515625" bestFit="1" customWidth="1"/>
    <col min="3" max="3" width="15.7109375" bestFit="1" customWidth="1"/>
    <col min="4" max="4" width="26.7109375" bestFit="1" customWidth="1"/>
  </cols>
  <sheetData>
    <row r="2" spans="1:4" x14ac:dyDescent="0.25">
      <c r="A2" s="15" t="s">
        <v>37</v>
      </c>
    </row>
    <row r="3" spans="1:4" x14ac:dyDescent="0.25">
      <c r="B3" t="s">
        <v>34</v>
      </c>
      <c r="C3" t="s">
        <v>35</v>
      </c>
      <c r="D3" t="s">
        <v>36</v>
      </c>
    </row>
    <row r="4" spans="1:4" x14ac:dyDescent="0.25">
      <c r="A4" s="11">
        <v>2011</v>
      </c>
      <c r="B4" s="12">
        <v>3408628157.0000005</v>
      </c>
      <c r="C4" s="12">
        <v>3379938976.271687</v>
      </c>
      <c r="D4" s="13">
        <v>8.4166354929026202E-3</v>
      </c>
    </row>
    <row r="5" spans="1:4" x14ac:dyDescent="0.25">
      <c r="A5" s="11">
        <v>2012</v>
      </c>
      <c r="B5" s="12">
        <v>3351442979.2999992</v>
      </c>
      <c r="C5" s="12">
        <v>3379541694.7700138</v>
      </c>
      <c r="D5" s="13">
        <v>8.3840649068370621E-3</v>
      </c>
    </row>
    <row r="6" spans="1:4" x14ac:dyDescent="0.25">
      <c r="A6" s="11">
        <v>2013</v>
      </c>
      <c r="B6" s="12">
        <v>3346449708.6999993</v>
      </c>
      <c r="C6" s="12">
        <v>3330030761.9996095</v>
      </c>
      <c r="D6" s="13">
        <v>4.9063778420767468E-3</v>
      </c>
    </row>
    <row r="7" spans="1:4" x14ac:dyDescent="0.25">
      <c r="A7" s="11">
        <v>2014</v>
      </c>
      <c r="B7" s="12">
        <v>3287119476.8999996</v>
      </c>
      <c r="C7" s="12">
        <v>3273591342.3908143</v>
      </c>
      <c r="D7" s="13">
        <v>4.1154982665684422E-3</v>
      </c>
    </row>
    <row r="8" spans="1:4" x14ac:dyDescent="0.25">
      <c r="A8" s="11">
        <v>2015</v>
      </c>
      <c r="B8" s="12">
        <v>3254201945.1999998</v>
      </c>
      <c r="C8" s="12">
        <v>3268066332.0233569</v>
      </c>
      <c r="D8" s="13">
        <v>4.2604568053335777E-3</v>
      </c>
    </row>
    <row r="9" spans="1:4" x14ac:dyDescent="0.25">
      <c r="A9" s="11">
        <v>2016</v>
      </c>
      <c r="B9" s="12">
        <v>3282717042.6999998</v>
      </c>
      <c r="C9" s="12">
        <v>3313348911.5843902</v>
      </c>
      <c r="D9" s="13">
        <v>9.3312547155133315E-3</v>
      </c>
    </row>
    <row r="10" spans="1:4" x14ac:dyDescent="0.25">
      <c r="A10" s="11">
        <v>2017</v>
      </c>
      <c r="B10" s="12">
        <v>3178422069.2000003</v>
      </c>
      <c r="C10" s="12">
        <v>3208407758.2058463</v>
      </c>
      <c r="D10" s="13">
        <v>9.4341432172956614E-3</v>
      </c>
    </row>
    <row r="11" spans="1:4" x14ac:dyDescent="0.25">
      <c r="A11" s="11">
        <v>2018</v>
      </c>
      <c r="B11" s="12">
        <v>3310791494.5999994</v>
      </c>
      <c r="C11" s="12">
        <v>3274174002.6200151</v>
      </c>
      <c r="D11" s="13">
        <v>1.1060041696889856E-2</v>
      </c>
    </row>
    <row r="12" spans="1:4" x14ac:dyDescent="0.25">
      <c r="A12" s="11">
        <v>2019</v>
      </c>
      <c r="B12" s="12">
        <v>3211003829</v>
      </c>
      <c r="C12" s="12">
        <v>3161582259.7968292</v>
      </c>
      <c r="D12" s="13">
        <v>1.5391314316358847E-2</v>
      </c>
    </row>
    <row r="13" spans="1:4" x14ac:dyDescent="0.25">
      <c r="A13" s="11">
        <v>2020</v>
      </c>
      <c r="B13" s="12">
        <v>3163553020.4999995</v>
      </c>
      <c r="C13" s="12">
        <v>3205647683.4374452</v>
      </c>
      <c r="D13" s="13">
        <v>1.3306134799913225E-2</v>
      </c>
    </row>
    <row r="14" spans="1:4" x14ac:dyDescent="0.25">
      <c r="C14" s="16" t="s">
        <v>38</v>
      </c>
      <c r="D14" s="14">
        <f>AVERAGE(D4:D13)</f>
        <v>8.8605922059689368E-3</v>
      </c>
    </row>
    <row r="15" spans="1:4" x14ac:dyDescent="0.25">
      <c r="C15" s="16" t="s">
        <v>39</v>
      </c>
      <c r="D15" s="14">
        <v>2.2619678858080638E-2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07FD-5820-440D-A5AB-8DDAEBFC4C64}">
  <dimension ref="A3:C13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9.42578125" bestFit="1" customWidth="1"/>
    <col min="3" max="3" width="22.140625" bestFit="1" customWidth="1"/>
  </cols>
  <sheetData>
    <row r="3" spans="1:3" x14ac:dyDescent="0.25">
      <c r="B3" t="s">
        <v>40</v>
      </c>
      <c r="C3" t="s">
        <v>33</v>
      </c>
    </row>
    <row r="4" spans="1:3" x14ac:dyDescent="0.25">
      <c r="A4" s="11">
        <v>2011</v>
      </c>
      <c r="B4" s="12">
        <v>3408628157.0000005</v>
      </c>
      <c r="C4" s="12">
        <v>3379938976.271687</v>
      </c>
    </row>
    <row r="5" spans="1:3" x14ac:dyDescent="0.25">
      <c r="A5" s="11">
        <v>2012</v>
      </c>
      <c r="B5" s="12">
        <v>3351442979.2999992</v>
      </c>
      <c r="C5" s="12">
        <v>3379541694.7700138</v>
      </c>
    </row>
    <row r="6" spans="1:3" x14ac:dyDescent="0.25">
      <c r="A6" s="11">
        <v>2013</v>
      </c>
      <c r="B6" s="12">
        <v>3346449708.6999993</v>
      </c>
      <c r="C6" s="12">
        <v>3330030761.9996095</v>
      </c>
    </row>
    <row r="7" spans="1:3" x14ac:dyDescent="0.25">
      <c r="A7" s="11">
        <v>2014</v>
      </c>
      <c r="B7" s="12">
        <v>3287119476.8999996</v>
      </c>
      <c r="C7" s="12">
        <v>3273591342.3908143</v>
      </c>
    </row>
    <row r="8" spans="1:3" x14ac:dyDescent="0.25">
      <c r="A8" s="11">
        <v>2015</v>
      </c>
      <c r="B8" s="12">
        <v>3254201945.1999998</v>
      </c>
      <c r="C8" s="12">
        <v>3268066332.0233569</v>
      </c>
    </row>
    <row r="9" spans="1:3" x14ac:dyDescent="0.25">
      <c r="A9" s="11">
        <v>2016</v>
      </c>
      <c r="B9" s="12">
        <v>3282717042.6999998</v>
      </c>
      <c r="C9" s="12">
        <v>3313348911.5843902</v>
      </c>
    </row>
    <row r="10" spans="1:3" x14ac:dyDescent="0.25">
      <c r="A10" s="11">
        <v>2017</v>
      </c>
      <c r="B10" s="12">
        <v>3178422069.2000003</v>
      </c>
      <c r="C10" s="12">
        <v>3208407758.2058463</v>
      </c>
    </row>
    <row r="11" spans="1:3" x14ac:dyDescent="0.25">
      <c r="A11" s="11">
        <v>2018</v>
      </c>
      <c r="B11" s="12">
        <v>3310791494.5999994</v>
      </c>
      <c r="C11" s="12">
        <v>3274174002.6200151</v>
      </c>
    </row>
    <row r="12" spans="1:3" x14ac:dyDescent="0.25">
      <c r="A12" s="11">
        <v>2019</v>
      </c>
      <c r="B12" s="12">
        <v>3211003829</v>
      </c>
      <c r="C12" s="12">
        <v>3161582259.7968292</v>
      </c>
    </row>
    <row r="13" spans="1:3" x14ac:dyDescent="0.25">
      <c r="A13" s="11">
        <v>2020</v>
      </c>
      <c r="B13" s="12">
        <v>3163553020.4999995</v>
      </c>
      <c r="C13" s="12">
        <v>3205647683.4374452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C699-4405-414E-96A1-B7846C22EEFE}">
  <dimension ref="A1:S145"/>
  <sheetViews>
    <sheetView workbookViewId="0">
      <selection activeCell="L1" sqref="L1:R1"/>
    </sheetView>
  </sheetViews>
  <sheetFormatPr defaultRowHeight="15" x14ac:dyDescent="0.25"/>
  <cols>
    <col min="1" max="1" width="9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19" x14ac:dyDescent="0.25">
      <c r="A1" t="s">
        <v>9</v>
      </c>
      <c r="B1" t="s">
        <v>8</v>
      </c>
      <c r="C1" t="s">
        <v>3</v>
      </c>
      <c r="D1" t="s">
        <v>4</v>
      </c>
      <c r="E1" t="s">
        <v>5</v>
      </c>
      <c r="F1" t="s">
        <v>1</v>
      </c>
      <c r="G1" t="s">
        <v>2</v>
      </c>
      <c r="H1" t="s">
        <v>6</v>
      </c>
      <c r="I1" t="s">
        <v>7</v>
      </c>
      <c r="K1" t="s">
        <v>8</v>
      </c>
      <c r="L1" t="s">
        <v>3</v>
      </c>
      <c r="M1" t="s">
        <v>4</v>
      </c>
      <c r="N1" t="s">
        <v>5</v>
      </c>
      <c r="O1" t="s">
        <v>1</v>
      </c>
      <c r="P1" t="s">
        <v>2</v>
      </c>
      <c r="Q1" t="s">
        <v>6</v>
      </c>
      <c r="R1" t="s">
        <v>7</v>
      </c>
      <c r="S1" t="s">
        <v>41</v>
      </c>
    </row>
    <row r="2" spans="1:19" x14ac:dyDescent="0.25">
      <c r="A2">
        <v>40544</v>
      </c>
      <c r="B2">
        <v>304929970.69999999</v>
      </c>
      <c r="C2">
        <v>798.8</v>
      </c>
      <c r="D2">
        <v>0</v>
      </c>
      <c r="E2">
        <v>1</v>
      </c>
      <c r="F2">
        <v>31</v>
      </c>
      <c r="G2">
        <v>20</v>
      </c>
      <c r="H2">
        <v>0.96565255400000005</v>
      </c>
      <c r="I2">
        <v>0.98832852299999996</v>
      </c>
      <c r="K2">
        <f t="shared" ref="K2:K33" si="0">WHSL_kWhA</f>
        <v>187253125.20415416</v>
      </c>
      <c r="L2">
        <f t="shared" ref="L2:L33" si="1">N10HDD18*C2</f>
        <v>48173387.088460885</v>
      </c>
      <c r="M2">
        <f t="shared" ref="M2:M33" si="2">N10CDD18*D2</f>
        <v>0</v>
      </c>
      <c r="N2">
        <f t="shared" ref="N2:N33" si="3">StatDays*E2</f>
        <v>3504057.7765637529</v>
      </c>
      <c r="O2">
        <f t="shared" ref="O2:O33" si="4">MonthDays*F2</f>
        <v>129753945.3095531</v>
      </c>
      <c r="P2">
        <f t="shared" ref="P2:P33" si="5">PeakDays*G2</f>
        <v>37896475.143352166</v>
      </c>
      <c r="Q2">
        <f t="shared" ref="Q2:Q33" si="6">OntarioGDP*H2</f>
        <v>-54764525.482897334</v>
      </c>
      <c r="R2">
        <f t="shared" ref="R2:R33" si="7">LondonPop*I2</f>
        <v>-58725924.419349536</v>
      </c>
      <c r="S2">
        <f t="shared" ref="S2:S33" si="8">SUM(K2:R2)</f>
        <v>293090540.61983716</v>
      </c>
    </row>
    <row r="3" spans="1:19" x14ac:dyDescent="0.25">
      <c r="A3">
        <v>40575</v>
      </c>
      <c r="B3">
        <v>273057173.30000001</v>
      </c>
      <c r="C3">
        <v>677.8</v>
      </c>
      <c r="D3">
        <v>0</v>
      </c>
      <c r="E3">
        <v>1</v>
      </c>
      <c r="F3">
        <v>28</v>
      </c>
      <c r="G3">
        <v>19</v>
      </c>
      <c r="H3">
        <v>0.96757403900000005</v>
      </c>
      <c r="I3">
        <v>0.98877499300000005</v>
      </c>
      <c r="K3">
        <f t="shared" si="0"/>
        <v>187253125.20415416</v>
      </c>
      <c r="L3">
        <f t="shared" si="1"/>
        <v>40876216.535501741</v>
      </c>
      <c r="M3">
        <f t="shared" si="2"/>
        <v>0</v>
      </c>
      <c r="N3">
        <f t="shared" si="3"/>
        <v>3504057.7765637529</v>
      </c>
      <c r="O3">
        <f t="shared" si="4"/>
        <v>117197111.89249957</v>
      </c>
      <c r="P3">
        <f t="shared" si="5"/>
        <v>36001651.386184558</v>
      </c>
      <c r="Q3">
        <f t="shared" si="6"/>
        <v>-54873497.611445658</v>
      </c>
      <c r="R3">
        <f t="shared" si="7"/>
        <v>-58752453.415392198</v>
      </c>
      <c r="S3">
        <f t="shared" si="8"/>
        <v>271206211.76806593</v>
      </c>
    </row>
    <row r="4" spans="1:19" x14ac:dyDescent="0.25">
      <c r="A4">
        <v>40603</v>
      </c>
      <c r="B4">
        <v>287376109.69999999</v>
      </c>
      <c r="C4">
        <v>599.6</v>
      </c>
      <c r="D4">
        <v>0</v>
      </c>
      <c r="E4">
        <v>0</v>
      </c>
      <c r="F4">
        <v>31</v>
      </c>
      <c r="G4">
        <v>23</v>
      </c>
      <c r="H4">
        <v>0.96949934699999996</v>
      </c>
      <c r="I4">
        <v>0.98922166499999997</v>
      </c>
      <c r="K4">
        <f t="shared" si="0"/>
        <v>187253125.20415416</v>
      </c>
      <c r="L4">
        <f t="shared" si="1"/>
        <v>36160193.913671948</v>
      </c>
      <c r="M4">
        <f t="shared" si="2"/>
        <v>0</v>
      </c>
      <c r="N4">
        <f t="shared" si="3"/>
        <v>0</v>
      </c>
      <c r="O4">
        <f t="shared" si="4"/>
        <v>129753945.3095531</v>
      </c>
      <c r="P4">
        <f t="shared" si="5"/>
        <v>43580946.414854996</v>
      </c>
      <c r="Q4">
        <f t="shared" si="6"/>
        <v>-54982686.551703379</v>
      </c>
      <c r="R4">
        <f t="shared" si="7"/>
        <v>-58778994.414161116</v>
      </c>
      <c r="S4">
        <f t="shared" si="8"/>
        <v>282986529.87636971</v>
      </c>
    </row>
    <row r="5" spans="1:19" x14ac:dyDescent="0.25">
      <c r="A5">
        <v>40634</v>
      </c>
      <c r="B5">
        <v>254949995.59999999</v>
      </c>
      <c r="C5">
        <v>330.4</v>
      </c>
      <c r="D5">
        <v>0</v>
      </c>
      <c r="E5">
        <v>0</v>
      </c>
      <c r="F5">
        <v>30</v>
      </c>
      <c r="G5">
        <v>20</v>
      </c>
      <c r="H5">
        <v>0.97142848599999998</v>
      </c>
      <c r="I5">
        <v>0.98966853799999999</v>
      </c>
      <c r="K5">
        <f t="shared" si="0"/>
        <v>187253125.20415416</v>
      </c>
      <c r="L5">
        <f t="shared" si="1"/>
        <v>19925497.113204151</v>
      </c>
      <c r="M5">
        <f t="shared" si="2"/>
        <v>0</v>
      </c>
      <c r="N5">
        <f t="shared" si="3"/>
        <v>0</v>
      </c>
      <c r="O5">
        <f t="shared" si="4"/>
        <v>125568334.17053525</v>
      </c>
      <c r="P5">
        <f t="shared" si="5"/>
        <v>37896475.143352166</v>
      </c>
      <c r="Q5">
        <f t="shared" si="6"/>
        <v>-55092092.757370129</v>
      </c>
      <c r="R5">
        <f t="shared" si="7"/>
        <v>-58805547.35623689</v>
      </c>
      <c r="S5">
        <f t="shared" si="8"/>
        <v>256745791.51763874</v>
      </c>
    </row>
    <row r="6" spans="1:19" x14ac:dyDescent="0.25">
      <c r="A6">
        <v>40664</v>
      </c>
      <c r="B6">
        <v>263999436.80000001</v>
      </c>
      <c r="C6">
        <v>126.4</v>
      </c>
      <c r="D6">
        <v>17.399999999999999</v>
      </c>
      <c r="E6">
        <v>1</v>
      </c>
      <c r="F6">
        <v>31</v>
      </c>
      <c r="G6">
        <v>21</v>
      </c>
      <c r="H6">
        <v>0.97336146400000001</v>
      </c>
      <c r="I6">
        <v>0.99011561299999995</v>
      </c>
      <c r="K6">
        <f t="shared" si="0"/>
        <v>187253125.20415416</v>
      </c>
      <c r="L6">
        <f t="shared" si="1"/>
        <v>7622829.4040829455</v>
      </c>
      <c r="M6">
        <f t="shared" si="2"/>
        <v>12861417.600266257</v>
      </c>
      <c r="N6">
        <f t="shared" si="3"/>
        <v>3504057.7765637529</v>
      </c>
      <c r="O6">
        <f t="shared" si="4"/>
        <v>129753945.3095531</v>
      </c>
      <c r="P6">
        <f t="shared" si="5"/>
        <v>39791298.900519781</v>
      </c>
      <c r="Q6">
        <f t="shared" si="6"/>
        <v>-55201716.682145543</v>
      </c>
      <c r="R6">
        <f t="shared" si="7"/>
        <v>-58832112.301038928</v>
      </c>
      <c r="S6">
        <f t="shared" si="8"/>
        <v>266752845.21195555</v>
      </c>
    </row>
    <row r="7" spans="1:19" x14ac:dyDescent="0.25">
      <c r="A7">
        <v>40695</v>
      </c>
      <c r="B7">
        <v>283035539.5</v>
      </c>
      <c r="C7">
        <v>27</v>
      </c>
      <c r="D7">
        <v>39.6</v>
      </c>
      <c r="E7">
        <v>0</v>
      </c>
      <c r="F7">
        <v>30</v>
      </c>
      <c r="G7">
        <v>22</v>
      </c>
      <c r="H7">
        <v>0.97529828799999996</v>
      </c>
      <c r="I7">
        <v>0.99056288999999997</v>
      </c>
      <c r="K7">
        <f t="shared" si="0"/>
        <v>187253125.20415416</v>
      </c>
      <c r="L7">
        <f t="shared" si="1"/>
        <v>1628294.2556189834</v>
      </c>
      <c r="M7">
        <f t="shared" si="2"/>
        <v>29270812.469571486</v>
      </c>
      <c r="N7">
        <f t="shared" si="3"/>
        <v>0</v>
      </c>
      <c r="O7">
        <f t="shared" si="4"/>
        <v>125568334.17053525</v>
      </c>
      <c r="P7">
        <f t="shared" si="5"/>
        <v>41686122.657687388</v>
      </c>
      <c r="Q7">
        <f t="shared" si="6"/>
        <v>-55311558.723016784</v>
      </c>
      <c r="R7">
        <f t="shared" si="7"/>
        <v>-58858689.248567253</v>
      </c>
      <c r="S7">
        <f t="shared" si="8"/>
        <v>271236440.7859832</v>
      </c>
    </row>
    <row r="8" spans="1:19" x14ac:dyDescent="0.25">
      <c r="A8">
        <v>40725</v>
      </c>
      <c r="B8">
        <v>346752252.30000001</v>
      </c>
      <c r="C8">
        <v>0</v>
      </c>
      <c r="D8">
        <v>160.9</v>
      </c>
      <c r="E8">
        <v>1</v>
      </c>
      <c r="F8">
        <v>31</v>
      </c>
      <c r="G8">
        <v>20</v>
      </c>
      <c r="H8">
        <v>0.97723896600000004</v>
      </c>
      <c r="I8">
        <v>0.99101036899999995</v>
      </c>
      <c r="K8">
        <f t="shared" si="0"/>
        <v>187253125.20415416</v>
      </c>
      <c r="L8">
        <f t="shared" si="1"/>
        <v>0</v>
      </c>
      <c r="M8">
        <f t="shared" si="2"/>
        <v>118931154.70591041</v>
      </c>
      <c r="N8">
        <f t="shared" si="3"/>
        <v>3504057.7765637529</v>
      </c>
      <c r="O8">
        <f t="shared" si="4"/>
        <v>129753945.3095531</v>
      </c>
      <c r="P8">
        <f t="shared" si="5"/>
        <v>37896475.143352166</v>
      </c>
      <c r="Q8">
        <f t="shared" si="6"/>
        <v>-55421619.333683491</v>
      </c>
      <c r="R8">
        <f t="shared" si="7"/>
        <v>-58885278.19882185</v>
      </c>
      <c r="S8">
        <f t="shared" si="8"/>
        <v>363031860.60702825</v>
      </c>
    </row>
    <row r="9" spans="1:19" x14ac:dyDescent="0.25">
      <c r="A9">
        <v>40756</v>
      </c>
      <c r="B9">
        <v>316545486.19999999</v>
      </c>
      <c r="C9">
        <v>1.5</v>
      </c>
      <c r="D9">
        <v>82.9</v>
      </c>
      <c r="E9">
        <v>1</v>
      </c>
      <c r="F9">
        <v>31</v>
      </c>
      <c r="G9">
        <v>22</v>
      </c>
      <c r="H9">
        <v>0.97918350600000004</v>
      </c>
      <c r="I9">
        <v>0.99145805099999995</v>
      </c>
      <c r="K9">
        <f t="shared" si="0"/>
        <v>187253125.20415416</v>
      </c>
      <c r="L9">
        <f t="shared" si="1"/>
        <v>90460.791978832422</v>
      </c>
      <c r="M9">
        <f t="shared" si="2"/>
        <v>61276524.084027179</v>
      </c>
      <c r="N9">
        <f t="shared" si="3"/>
        <v>3504057.7765637529</v>
      </c>
      <c r="O9">
        <f t="shared" si="4"/>
        <v>129753945.3095531</v>
      </c>
      <c r="P9">
        <f t="shared" si="5"/>
        <v>41686122.657687388</v>
      </c>
      <c r="Q9">
        <f t="shared" si="6"/>
        <v>-55531898.967845276</v>
      </c>
      <c r="R9">
        <f t="shared" si="7"/>
        <v>-58911879.211222157</v>
      </c>
      <c r="S9">
        <f t="shared" si="8"/>
        <v>309120457.64489698</v>
      </c>
    </row>
    <row r="10" spans="1:19" x14ac:dyDescent="0.25">
      <c r="A10">
        <v>40787</v>
      </c>
      <c r="B10">
        <v>274826846</v>
      </c>
      <c r="C10">
        <v>71.900000000000006</v>
      </c>
      <c r="D10">
        <v>29</v>
      </c>
      <c r="E10">
        <v>1</v>
      </c>
      <c r="F10">
        <v>30</v>
      </c>
      <c r="G10">
        <v>21</v>
      </c>
      <c r="H10">
        <v>0.98113191499999997</v>
      </c>
      <c r="I10">
        <v>0.99190593400000004</v>
      </c>
      <c r="K10">
        <f t="shared" si="0"/>
        <v>187253125.20415416</v>
      </c>
      <c r="L10">
        <f t="shared" si="1"/>
        <v>4336087.295518701</v>
      </c>
      <c r="M10">
        <f t="shared" si="2"/>
        <v>21435696.000443764</v>
      </c>
      <c r="N10">
        <f t="shared" si="3"/>
        <v>3504057.7765637529</v>
      </c>
      <c r="O10">
        <f t="shared" si="4"/>
        <v>125568334.17053525</v>
      </c>
      <c r="P10">
        <f t="shared" si="5"/>
        <v>39791298.900519781</v>
      </c>
      <c r="Q10">
        <f t="shared" si="6"/>
        <v>-55642398.022489309</v>
      </c>
      <c r="R10">
        <f t="shared" si="7"/>
        <v>-58938492.166929312</v>
      </c>
      <c r="S10">
        <f t="shared" si="8"/>
        <v>267307709.15831679</v>
      </c>
    </row>
    <row r="11" spans="1:19" x14ac:dyDescent="0.25">
      <c r="A11">
        <v>40817</v>
      </c>
      <c r="B11">
        <v>261557546.80000001</v>
      </c>
      <c r="C11">
        <v>234.6</v>
      </c>
      <c r="D11">
        <v>0</v>
      </c>
      <c r="E11">
        <v>1</v>
      </c>
      <c r="F11">
        <v>31</v>
      </c>
      <c r="G11">
        <v>20</v>
      </c>
      <c r="H11">
        <v>0.98308420100000005</v>
      </c>
      <c r="I11">
        <v>0.99235401999999995</v>
      </c>
      <c r="K11">
        <f t="shared" si="0"/>
        <v>187253125.20415416</v>
      </c>
      <c r="L11">
        <f t="shared" si="1"/>
        <v>14148067.86548939</v>
      </c>
      <c r="M11">
        <f t="shared" si="2"/>
        <v>0</v>
      </c>
      <c r="N11">
        <f t="shared" si="3"/>
        <v>3504057.7765637529</v>
      </c>
      <c r="O11">
        <f t="shared" si="4"/>
        <v>129753945.3095531</v>
      </c>
      <c r="P11">
        <f t="shared" si="5"/>
        <v>37896475.143352166</v>
      </c>
      <c r="Q11">
        <f t="shared" si="6"/>
        <v>-55753116.951315247</v>
      </c>
      <c r="R11">
        <f t="shared" si="7"/>
        <v>-58965117.18478217</v>
      </c>
      <c r="S11">
        <f t="shared" si="8"/>
        <v>257837437.16301516</v>
      </c>
    </row>
    <row r="12" spans="1:19" x14ac:dyDescent="0.25">
      <c r="A12">
        <v>40848</v>
      </c>
      <c r="B12">
        <v>260988849.80000001</v>
      </c>
      <c r="C12">
        <v>347.9</v>
      </c>
      <c r="D12">
        <v>0</v>
      </c>
      <c r="E12">
        <v>0</v>
      </c>
      <c r="F12">
        <v>30</v>
      </c>
      <c r="G12">
        <v>22</v>
      </c>
      <c r="H12">
        <v>0.98504037200000005</v>
      </c>
      <c r="I12">
        <v>0.99280230800000002</v>
      </c>
      <c r="K12">
        <f t="shared" si="0"/>
        <v>187253125.20415416</v>
      </c>
      <c r="L12">
        <f t="shared" si="1"/>
        <v>20980873.019623864</v>
      </c>
      <c r="M12">
        <f t="shared" si="2"/>
        <v>0</v>
      </c>
      <c r="N12">
        <f t="shared" si="3"/>
        <v>0</v>
      </c>
      <c r="O12">
        <f t="shared" si="4"/>
        <v>125568334.17053525</v>
      </c>
      <c r="P12">
        <f t="shared" si="5"/>
        <v>41686122.657687388</v>
      </c>
      <c r="Q12">
        <f t="shared" si="6"/>
        <v>-55864056.208022691</v>
      </c>
      <c r="R12">
        <f t="shared" si="7"/>
        <v>-58991754.205361314</v>
      </c>
      <c r="S12">
        <f t="shared" si="8"/>
        <v>260632644.63861662</v>
      </c>
    </row>
    <row r="13" spans="1:19" x14ac:dyDescent="0.25">
      <c r="A13">
        <v>40878</v>
      </c>
      <c r="B13">
        <v>280608950.30000001</v>
      </c>
      <c r="C13">
        <v>548.4</v>
      </c>
      <c r="D13">
        <v>0</v>
      </c>
      <c r="E13">
        <v>2</v>
      </c>
      <c r="F13">
        <v>31</v>
      </c>
      <c r="G13">
        <v>20</v>
      </c>
      <c r="H13">
        <v>0.98700043500000001</v>
      </c>
      <c r="I13">
        <v>0.99325079900000002</v>
      </c>
      <c r="K13">
        <f t="shared" si="0"/>
        <v>187253125.20415416</v>
      </c>
      <c r="L13">
        <f t="shared" si="1"/>
        <v>33072465.54746113</v>
      </c>
      <c r="M13">
        <f t="shared" si="2"/>
        <v>0</v>
      </c>
      <c r="N13">
        <f t="shared" si="3"/>
        <v>7008115.5531275058</v>
      </c>
      <c r="O13">
        <f t="shared" si="4"/>
        <v>129753945.3095531</v>
      </c>
      <c r="P13">
        <f t="shared" si="5"/>
        <v>37896475.143352166</v>
      </c>
      <c r="Q13">
        <f t="shared" si="6"/>
        <v>-55975216.189598821</v>
      </c>
      <c r="R13">
        <f t="shared" si="7"/>
        <v>-59018403.288086168</v>
      </c>
      <c r="S13">
        <f t="shared" si="8"/>
        <v>279990507.27996308</v>
      </c>
    </row>
    <row r="14" spans="1:19" x14ac:dyDescent="0.25">
      <c r="A14">
        <v>40909</v>
      </c>
      <c r="B14">
        <v>294926113.60000002</v>
      </c>
      <c r="C14">
        <v>644.79999999999995</v>
      </c>
      <c r="D14">
        <v>0</v>
      </c>
      <c r="E14">
        <v>1</v>
      </c>
      <c r="F14">
        <v>31</v>
      </c>
      <c r="G14">
        <v>21</v>
      </c>
      <c r="H14">
        <v>0.98807724699999999</v>
      </c>
      <c r="I14">
        <v>0.99381148799999997</v>
      </c>
      <c r="K14">
        <f t="shared" si="0"/>
        <v>187253125.20415416</v>
      </c>
      <c r="L14">
        <f t="shared" si="1"/>
        <v>38886079.111967422</v>
      </c>
      <c r="M14">
        <f t="shared" si="2"/>
        <v>0</v>
      </c>
      <c r="N14">
        <f t="shared" si="3"/>
        <v>3504057.7765637529</v>
      </c>
      <c r="O14">
        <f t="shared" si="4"/>
        <v>129753945.3095531</v>
      </c>
      <c r="P14">
        <f t="shared" si="5"/>
        <v>39791298.900519781</v>
      </c>
      <c r="Q14">
        <f t="shared" si="6"/>
        <v>-56036284.839984521</v>
      </c>
      <c r="R14">
        <f t="shared" si="7"/>
        <v>-59051719.11280486</v>
      </c>
      <c r="S14">
        <f t="shared" si="8"/>
        <v>284100502.34996879</v>
      </c>
    </row>
    <row r="15" spans="1:19" x14ac:dyDescent="0.25">
      <c r="A15">
        <v>40940</v>
      </c>
      <c r="B15">
        <v>269353085.89999998</v>
      </c>
      <c r="C15">
        <v>553</v>
      </c>
      <c r="D15">
        <v>0</v>
      </c>
      <c r="E15">
        <v>1</v>
      </c>
      <c r="F15">
        <v>29</v>
      </c>
      <c r="G15">
        <v>20</v>
      </c>
      <c r="H15">
        <v>0.98915523400000005</v>
      </c>
      <c r="I15">
        <v>0.99437249400000005</v>
      </c>
      <c r="K15">
        <f t="shared" si="0"/>
        <v>187253125.20415416</v>
      </c>
      <c r="L15">
        <f t="shared" si="1"/>
        <v>33349878.642862882</v>
      </c>
      <c r="M15">
        <f t="shared" si="2"/>
        <v>0</v>
      </c>
      <c r="N15">
        <f t="shared" si="3"/>
        <v>3504057.7765637529</v>
      </c>
      <c r="O15">
        <f t="shared" si="4"/>
        <v>121382723.03151742</v>
      </c>
      <c r="P15">
        <f t="shared" si="5"/>
        <v>37896475.143352166</v>
      </c>
      <c r="Q15">
        <f t="shared" si="6"/>
        <v>-56097420.127502993</v>
      </c>
      <c r="R15">
        <f t="shared" si="7"/>
        <v>-59085053.773485102</v>
      </c>
      <c r="S15">
        <f t="shared" si="8"/>
        <v>268203785.89746228</v>
      </c>
    </row>
    <row r="16" spans="1:19" x14ac:dyDescent="0.25">
      <c r="A16">
        <v>40969</v>
      </c>
      <c r="B16">
        <v>269563589.39999998</v>
      </c>
      <c r="C16">
        <v>331.1</v>
      </c>
      <c r="D16">
        <v>2.2000000000000002</v>
      </c>
      <c r="E16">
        <v>0</v>
      </c>
      <c r="F16">
        <v>31</v>
      </c>
      <c r="G16">
        <v>22</v>
      </c>
      <c r="H16">
        <v>0.99023439700000004</v>
      </c>
      <c r="I16">
        <v>0.99493381700000005</v>
      </c>
      <c r="K16">
        <f t="shared" si="0"/>
        <v>187253125.20415416</v>
      </c>
      <c r="L16">
        <f t="shared" si="1"/>
        <v>19967712.149460942</v>
      </c>
      <c r="M16">
        <f t="shared" si="2"/>
        <v>1626156.2483095271</v>
      </c>
      <c r="N16">
        <f t="shared" si="3"/>
        <v>0</v>
      </c>
      <c r="O16">
        <f t="shared" si="4"/>
        <v>129753945.3095531</v>
      </c>
      <c r="P16">
        <f t="shared" si="5"/>
        <v>41686122.657687388</v>
      </c>
      <c r="Q16">
        <f t="shared" si="6"/>
        <v>-56158622.108866677</v>
      </c>
      <c r="R16">
        <f t="shared" si="7"/>
        <v>-59118407.270126872</v>
      </c>
      <c r="S16">
        <f t="shared" si="8"/>
        <v>265010032.19017154</v>
      </c>
    </row>
    <row r="17" spans="1:19" x14ac:dyDescent="0.25">
      <c r="A17">
        <v>41000</v>
      </c>
      <c r="B17">
        <v>244688041.19999999</v>
      </c>
      <c r="C17">
        <v>334.6</v>
      </c>
      <c r="D17">
        <v>0</v>
      </c>
      <c r="E17">
        <v>0</v>
      </c>
      <c r="F17">
        <v>30</v>
      </c>
      <c r="G17">
        <v>20</v>
      </c>
      <c r="H17">
        <v>0.99131473699999995</v>
      </c>
      <c r="I17">
        <v>0.995495456</v>
      </c>
      <c r="K17">
        <f t="shared" si="0"/>
        <v>187253125.20415416</v>
      </c>
      <c r="L17">
        <f t="shared" si="1"/>
        <v>20178787.330744885</v>
      </c>
      <c r="M17">
        <f t="shared" si="2"/>
        <v>0</v>
      </c>
      <c r="N17">
        <f t="shared" si="3"/>
        <v>0</v>
      </c>
      <c r="O17">
        <f t="shared" si="4"/>
        <v>125568334.17053525</v>
      </c>
      <c r="P17">
        <f t="shared" si="5"/>
        <v>37896475.143352166</v>
      </c>
      <c r="Q17">
        <f t="shared" si="6"/>
        <v>-56219890.840788022</v>
      </c>
      <c r="R17">
        <f t="shared" si="7"/>
        <v>-59151779.543310732</v>
      </c>
      <c r="S17">
        <f t="shared" si="8"/>
        <v>255525051.46468773</v>
      </c>
    </row>
    <row r="18" spans="1:19" x14ac:dyDescent="0.25">
      <c r="A18">
        <v>41030</v>
      </c>
      <c r="B18">
        <v>266759217.19999999</v>
      </c>
      <c r="C18">
        <v>87.2</v>
      </c>
      <c r="D18">
        <v>28.5</v>
      </c>
      <c r="E18">
        <v>1</v>
      </c>
      <c r="F18">
        <v>31</v>
      </c>
      <c r="G18">
        <v>22</v>
      </c>
      <c r="H18">
        <v>0.99239625600000003</v>
      </c>
      <c r="I18">
        <v>0.99605741299999995</v>
      </c>
      <c r="K18">
        <f t="shared" si="0"/>
        <v>187253125.20415416</v>
      </c>
      <c r="L18">
        <f t="shared" si="1"/>
        <v>5258787.3737027915</v>
      </c>
      <c r="M18">
        <f t="shared" si="2"/>
        <v>21066115.034918871</v>
      </c>
      <c r="N18">
        <f t="shared" si="3"/>
        <v>3504057.7765637529</v>
      </c>
      <c r="O18">
        <f t="shared" si="4"/>
        <v>129753945.3095531</v>
      </c>
      <c r="P18">
        <f t="shared" si="5"/>
        <v>41686122.657687388</v>
      </c>
      <c r="Q18">
        <f t="shared" si="6"/>
        <v>-56281226.436691955</v>
      </c>
      <c r="R18">
        <f t="shared" si="7"/>
        <v>-59185170.711875558</v>
      </c>
      <c r="S18">
        <f t="shared" si="8"/>
        <v>273055756.20801258</v>
      </c>
    </row>
    <row r="19" spans="1:19" x14ac:dyDescent="0.25">
      <c r="A19">
        <v>41061</v>
      </c>
      <c r="B19">
        <v>295415122.89999998</v>
      </c>
      <c r="C19">
        <v>28.2</v>
      </c>
      <c r="D19">
        <v>81.7</v>
      </c>
      <c r="E19">
        <v>0</v>
      </c>
      <c r="F19">
        <v>30</v>
      </c>
      <c r="G19">
        <v>21</v>
      </c>
      <c r="H19">
        <v>0.99347895500000005</v>
      </c>
      <c r="I19">
        <v>0.99661968599999995</v>
      </c>
      <c r="K19">
        <f t="shared" si="0"/>
        <v>187253125.20415416</v>
      </c>
      <c r="L19">
        <f t="shared" si="1"/>
        <v>1700662.8892020492</v>
      </c>
      <c r="M19">
        <f t="shared" si="2"/>
        <v>60389529.766767435</v>
      </c>
      <c r="N19">
        <f t="shared" si="3"/>
        <v>0</v>
      </c>
      <c r="O19">
        <f t="shared" si="4"/>
        <v>125568334.17053525</v>
      </c>
      <c r="P19">
        <f t="shared" si="5"/>
        <v>39791298.900519781</v>
      </c>
      <c r="Q19">
        <f t="shared" si="6"/>
        <v>-56342628.95329091</v>
      </c>
      <c r="R19">
        <f t="shared" si="7"/>
        <v>-59218580.656982481</v>
      </c>
      <c r="S19">
        <f t="shared" si="8"/>
        <v>299141741.32090527</v>
      </c>
    </row>
    <row r="20" spans="1:19" x14ac:dyDescent="0.25">
      <c r="A20">
        <v>41091</v>
      </c>
      <c r="B20">
        <v>343085424.19999999</v>
      </c>
      <c r="C20">
        <v>0</v>
      </c>
      <c r="D20">
        <v>161</v>
      </c>
      <c r="E20">
        <v>1</v>
      </c>
      <c r="F20">
        <v>31</v>
      </c>
      <c r="G20">
        <v>21</v>
      </c>
      <c r="H20">
        <v>0.99456283599999995</v>
      </c>
      <c r="I20">
        <v>0.99718227699999995</v>
      </c>
      <c r="K20">
        <f t="shared" si="0"/>
        <v>187253125.20415416</v>
      </c>
      <c r="L20">
        <f t="shared" si="1"/>
        <v>0</v>
      </c>
      <c r="M20">
        <f t="shared" si="2"/>
        <v>119005070.89901538</v>
      </c>
      <c r="N20">
        <f t="shared" si="3"/>
        <v>3504057.7765637529</v>
      </c>
      <c r="O20">
        <f t="shared" si="4"/>
        <v>129753945.3095531</v>
      </c>
      <c r="P20">
        <f t="shared" si="5"/>
        <v>39791298.900519781</v>
      </c>
      <c r="Q20">
        <f t="shared" si="6"/>
        <v>-56404098.504009791</v>
      </c>
      <c r="R20">
        <f t="shared" si="7"/>
        <v>-59252009.497470379</v>
      </c>
      <c r="S20">
        <f t="shared" si="8"/>
        <v>363651390.08832604</v>
      </c>
    </row>
    <row r="21" spans="1:19" x14ac:dyDescent="0.25">
      <c r="A21">
        <v>41122</v>
      </c>
      <c r="B21">
        <v>308311295.80000001</v>
      </c>
      <c r="C21">
        <v>7.8</v>
      </c>
      <c r="D21">
        <v>79.599999999999994</v>
      </c>
      <c r="E21">
        <v>1</v>
      </c>
      <c r="F21">
        <v>31</v>
      </c>
      <c r="G21">
        <v>22</v>
      </c>
      <c r="H21">
        <v>0.99564789799999998</v>
      </c>
      <c r="I21">
        <v>0.99774518599999995</v>
      </c>
      <c r="K21">
        <f t="shared" si="0"/>
        <v>187253125.20415416</v>
      </c>
      <c r="L21">
        <f t="shared" si="1"/>
        <v>470396.11828992853</v>
      </c>
      <c r="M21">
        <f t="shared" si="2"/>
        <v>58837289.711562879</v>
      </c>
      <c r="N21">
        <f t="shared" si="3"/>
        <v>3504057.7765637529</v>
      </c>
      <c r="O21">
        <f t="shared" si="4"/>
        <v>129753945.3095531</v>
      </c>
      <c r="P21">
        <f t="shared" si="5"/>
        <v>41686122.657687388</v>
      </c>
      <c r="Q21">
        <f t="shared" si="6"/>
        <v>-56465635.032136165</v>
      </c>
      <c r="R21">
        <f t="shared" si="7"/>
        <v>-59285457.23333925</v>
      </c>
      <c r="S21">
        <f t="shared" si="8"/>
        <v>305753844.51233578</v>
      </c>
    </row>
    <row r="22" spans="1:19" x14ac:dyDescent="0.25">
      <c r="A22">
        <v>41153</v>
      </c>
      <c r="B22">
        <v>265260691.19999999</v>
      </c>
      <c r="C22">
        <v>103.4</v>
      </c>
      <c r="D22">
        <v>27.7</v>
      </c>
      <c r="E22">
        <v>1</v>
      </c>
      <c r="F22">
        <v>30</v>
      </c>
      <c r="G22">
        <v>19</v>
      </c>
      <c r="H22">
        <v>0.99673414500000002</v>
      </c>
      <c r="I22">
        <v>0.99830841199999998</v>
      </c>
      <c r="K22">
        <f t="shared" si="0"/>
        <v>187253125.20415416</v>
      </c>
      <c r="L22">
        <f t="shared" si="1"/>
        <v>6235763.9270741818</v>
      </c>
      <c r="M22">
        <f t="shared" si="2"/>
        <v>20474785.490079045</v>
      </c>
      <c r="N22">
        <f t="shared" si="3"/>
        <v>3504057.7765637529</v>
      </c>
      <c r="O22">
        <f t="shared" si="4"/>
        <v>125568334.17053525</v>
      </c>
      <c r="P22">
        <f t="shared" si="5"/>
        <v>36001651.386184558</v>
      </c>
      <c r="Q22">
        <f t="shared" si="6"/>
        <v>-56527238.764519833</v>
      </c>
      <c r="R22">
        <f t="shared" si="7"/>
        <v>-59318923.805169649</v>
      </c>
      <c r="S22">
        <f t="shared" si="8"/>
        <v>263191555.38490152</v>
      </c>
    </row>
    <row r="23" spans="1:19" x14ac:dyDescent="0.25">
      <c r="A23">
        <v>41183</v>
      </c>
      <c r="B23">
        <v>256934578.59999999</v>
      </c>
      <c r="C23">
        <v>250.5</v>
      </c>
      <c r="D23">
        <v>0.7</v>
      </c>
      <c r="E23">
        <v>1</v>
      </c>
      <c r="F23">
        <v>31</v>
      </c>
      <c r="G23">
        <v>22</v>
      </c>
      <c r="H23">
        <v>0.99782157599999999</v>
      </c>
      <c r="I23">
        <v>0.99887195699999998</v>
      </c>
      <c r="K23">
        <f t="shared" si="0"/>
        <v>187253125.20415416</v>
      </c>
      <c r="L23">
        <f t="shared" si="1"/>
        <v>15106952.260465013</v>
      </c>
      <c r="M23">
        <f t="shared" si="2"/>
        <v>517413.35173484945</v>
      </c>
      <c r="N23">
        <f t="shared" si="3"/>
        <v>3504057.7765637529</v>
      </c>
      <c r="O23">
        <f t="shared" si="4"/>
        <v>129753945.3095531</v>
      </c>
      <c r="P23">
        <f t="shared" si="5"/>
        <v>41686122.657687388</v>
      </c>
      <c r="Q23">
        <f t="shared" si="6"/>
        <v>-56588909.64444834</v>
      </c>
      <c r="R23">
        <f t="shared" si="7"/>
        <v>-59352409.331800461</v>
      </c>
      <c r="S23">
        <f t="shared" si="8"/>
        <v>261880297.58390945</v>
      </c>
    </row>
    <row r="24" spans="1:19" x14ac:dyDescent="0.25">
      <c r="A24">
        <v>41214</v>
      </c>
      <c r="B24">
        <v>263491479.09999999</v>
      </c>
      <c r="C24">
        <v>420.4</v>
      </c>
      <c r="D24">
        <v>0</v>
      </c>
      <c r="E24">
        <v>0</v>
      </c>
      <c r="F24">
        <v>30</v>
      </c>
      <c r="G24">
        <v>22</v>
      </c>
      <c r="H24">
        <v>0.99891019400000003</v>
      </c>
      <c r="I24">
        <v>0.999435819</v>
      </c>
      <c r="K24">
        <f t="shared" si="0"/>
        <v>187253125.20415416</v>
      </c>
      <c r="L24">
        <f t="shared" si="1"/>
        <v>25353144.631934095</v>
      </c>
      <c r="M24">
        <f t="shared" si="2"/>
        <v>0</v>
      </c>
      <c r="N24">
        <f t="shared" si="3"/>
        <v>0</v>
      </c>
      <c r="O24">
        <f t="shared" si="4"/>
        <v>125568334.17053525</v>
      </c>
      <c r="P24">
        <f t="shared" si="5"/>
        <v>41686122.657687388</v>
      </c>
      <c r="Q24">
        <f t="shared" si="6"/>
        <v>-56650647.842059053</v>
      </c>
      <c r="R24">
        <f t="shared" si="7"/>
        <v>-59385913.6943928</v>
      </c>
      <c r="S24">
        <f t="shared" si="8"/>
        <v>263824165.127859</v>
      </c>
    </row>
    <row r="25" spans="1:19" x14ac:dyDescent="0.25">
      <c r="A25">
        <v>41244</v>
      </c>
      <c r="B25">
        <v>273654340.19999999</v>
      </c>
      <c r="C25">
        <v>535.9</v>
      </c>
      <c r="D25">
        <v>0</v>
      </c>
      <c r="E25">
        <v>2</v>
      </c>
      <c r="F25">
        <v>31</v>
      </c>
      <c r="G25">
        <v>19</v>
      </c>
      <c r="H25">
        <v>1</v>
      </c>
      <c r="I25">
        <v>1</v>
      </c>
      <c r="K25">
        <f t="shared" si="0"/>
        <v>187253125.20415416</v>
      </c>
      <c r="L25">
        <f t="shared" si="1"/>
        <v>32318625.614304192</v>
      </c>
      <c r="M25">
        <f t="shared" si="2"/>
        <v>0</v>
      </c>
      <c r="N25">
        <f t="shared" si="3"/>
        <v>7008115.5531275058</v>
      </c>
      <c r="O25">
        <f t="shared" si="4"/>
        <v>129753945.3095531</v>
      </c>
      <c r="P25">
        <f t="shared" si="5"/>
        <v>36001651.386184558</v>
      </c>
      <c r="Q25">
        <f t="shared" si="6"/>
        <v>-56712453.414064422</v>
      </c>
      <c r="R25">
        <f t="shared" si="7"/>
        <v>-59419437.011785544</v>
      </c>
      <c r="S25">
        <f t="shared" si="8"/>
        <v>276203572.64147353</v>
      </c>
    </row>
    <row r="26" spans="1:19" x14ac:dyDescent="0.25">
      <c r="A26">
        <v>41275</v>
      </c>
      <c r="B26">
        <v>292681180.30000001</v>
      </c>
      <c r="C26">
        <v>657.4</v>
      </c>
      <c r="D26">
        <v>0</v>
      </c>
      <c r="E26">
        <v>1</v>
      </c>
      <c r="F26">
        <v>31</v>
      </c>
      <c r="G26">
        <v>22</v>
      </c>
      <c r="H26">
        <v>1.001153435</v>
      </c>
      <c r="I26">
        <v>1.000361987</v>
      </c>
      <c r="K26">
        <f t="shared" si="0"/>
        <v>187253125.20415416</v>
      </c>
      <c r="L26">
        <f t="shared" si="1"/>
        <v>39645949.764589615</v>
      </c>
      <c r="M26">
        <f t="shared" si="2"/>
        <v>0</v>
      </c>
      <c r="N26">
        <f t="shared" si="3"/>
        <v>3504057.7765637529</v>
      </c>
      <c r="O26">
        <f t="shared" si="4"/>
        <v>129753945.3095531</v>
      </c>
      <c r="P26">
        <f t="shared" si="5"/>
        <v>41686122.657687388</v>
      </c>
      <c r="Q26">
        <f t="shared" si="6"/>
        <v>-56777867.542768076</v>
      </c>
      <c r="R26">
        <f t="shared" si="7"/>
        <v>-59440946.075531133</v>
      </c>
      <c r="S26">
        <f t="shared" si="8"/>
        <v>285624387.09424883</v>
      </c>
    </row>
    <row r="27" spans="1:19" x14ac:dyDescent="0.25">
      <c r="A27">
        <v>41306</v>
      </c>
      <c r="B27">
        <v>266451479.90000001</v>
      </c>
      <c r="C27">
        <v>657</v>
      </c>
      <c r="D27">
        <v>0</v>
      </c>
      <c r="E27">
        <v>1</v>
      </c>
      <c r="F27">
        <v>28</v>
      </c>
      <c r="G27">
        <v>19</v>
      </c>
      <c r="H27">
        <v>1.0023082000000001</v>
      </c>
      <c r="I27">
        <v>1.000724105</v>
      </c>
      <c r="K27">
        <f t="shared" si="0"/>
        <v>187253125.20415416</v>
      </c>
      <c r="L27">
        <f t="shared" si="1"/>
        <v>39621826.8867286</v>
      </c>
      <c r="M27">
        <f t="shared" si="2"/>
        <v>0</v>
      </c>
      <c r="N27">
        <f t="shared" si="3"/>
        <v>3504057.7765637529</v>
      </c>
      <c r="O27">
        <f t="shared" si="4"/>
        <v>117197111.89249957</v>
      </c>
      <c r="P27">
        <f t="shared" si="5"/>
        <v>36001651.386184558</v>
      </c>
      <c r="Q27">
        <f t="shared" si="6"/>
        <v>-56843357.099034771</v>
      </c>
      <c r="R27">
        <f t="shared" si="7"/>
        <v>-59462462.923222959</v>
      </c>
      <c r="S27">
        <f t="shared" si="8"/>
        <v>267271953.12387294</v>
      </c>
    </row>
    <row r="28" spans="1:19" x14ac:dyDescent="0.25">
      <c r="A28">
        <v>41334</v>
      </c>
      <c r="B28">
        <v>279700708.80000001</v>
      </c>
      <c r="C28">
        <v>581.9</v>
      </c>
      <c r="D28">
        <v>0</v>
      </c>
      <c r="E28">
        <v>0</v>
      </c>
      <c r="F28">
        <v>31</v>
      </c>
      <c r="G28">
        <v>20</v>
      </c>
      <c r="H28">
        <v>1.0034642979999999</v>
      </c>
      <c r="I28">
        <v>1.0010863539999999</v>
      </c>
      <c r="K28">
        <f t="shared" si="0"/>
        <v>187253125.20415416</v>
      </c>
      <c r="L28">
        <f t="shared" si="1"/>
        <v>35092756.56832172</v>
      </c>
      <c r="M28">
        <f t="shared" si="2"/>
        <v>0</v>
      </c>
      <c r="N28">
        <f t="shared" si="3"/>
        <v>0</v>
      </c>
      <c r="O28">
        <f t="shared" si="4"/>
        <v>129753945.3095531</v>
      </c>
      <c r="P28">
        <f t="shared" si="5"/>
        <v>37896475.143352166</v>
      </c>
      <c r="Q28">
        <f t="shared" si="6"/>
        <v>-56908922.253001854</v>
      </c>
      <c r="R28">
        <f t="shared" si="7"/>
        <v>-59483987.554861039</v>
      </c>
      <c r="S28">
        <f t="shared" si="8"/>
        <v>273603392.41751826</v>
      </c>
    </row>
    <row r="29" spans="1:19" x14ac:dyDescent="0.25">
      <c r="A29">
        <v>41365</v>
      </c>
      <c r="B29">
        <v>255183264.09999999</v>
      </c>
      <c r="C29">
        <v>362.2</v>
      </c>
      <c r="D29">
        <v>0</v>
      </c>
      <c r="E29">
        <v>0</v>
      </c>
      <c r="F29">
        <v>30</v>
      </c>
      <c r="G29">
        <v>22</v>
      </c>
      <c r="H29">
        <v>1.004621728</v>
      </c>
      <c r="I29">
        <v>1.001448734</v>
      </c>
      <c r="K29">
        <f t="shared" si="0"/>
        <v>187253125.20415416</v>
      </c>
      <c r="L29">
        <f t="shared" si="1"/>
        <v>21843265.903155401</v>
      </c>
      <c r="M29">
        <f t="shared" si="2"/>
        <v>0</v>
      </c>
      <c r="N29">
        <f t="shared" si="3"/>
        <v>0</v>
      </c>
      <c r="O29">
        <f t="shared" si="4"/>
        <v>125568334.17053525</v>
      </c>
      <c r="P29">
        <f t="shared" si="5"/>
        <v>41686122.657687388</v>
      </c>
      <c r="Q29">
        <f t="shared" si="6"/>
        <v>-56974562.947956905</v>
      </c>
      <c r="R29">
        <f t="shared" si="7"/>
        <v>-59505519.97044538</v>
      </c>
      <c r="S29">
        <f t="shared" si="8"/>
        <v>259870765.0171299</v>
      </c>
    </row>
    <row r="30" spans="1:19" x14ac:dyDescent="0.25">
      <c r="A30">
        <v>41395</v>
      </c>
      <c r="B30">
        <v>262930409.59999999</v>
      </c>
      <c r="C30">
        <v>122.2</v>
      </c>
      <c r="D30">
        <v>27</v>
      </c>
      <c r="E30">
        <v>1</v>
      </c>
      <c r="F30">
        <v>31</v>
      </c>
      <c r="G30">
        <v>22</v>
      </c>
      <c r="H30">
        <v>1.0057804939999999</v>
      </c>
      <c r="I30">
        <v>1.0018112459999999</v>
      </c>
      <c r="K30">
        <f t="shared" si="0"/>
        <v>187253125.20415416</v>
      </c>
      <c r="L30">
        <f t="shared" si="1"/>
        <v>7369539.1865422139</v>
      </c>
      <c r="M30">
        <f t="shared" si="2"/>
        <v>19957372.138344195</v>
      </c>
      <c r="N30">
        <f t="shared" si="3"/>
        <v>3504057.7765637529</v>
      </c>
      <c r="O30">
        <f t="shared" si="4"/>
        <v>129753945.3095531</v>
      </c>
      <c r="P30">
        <f t="shared" si="5"/>
        <v>41686122.657687388</v>
      </c>
      <c r="Q30">
        <f t="shared" si="6"/>
        <v>-57040279.410749696</v>
      </c>
      <c r="R30">
        <f t="shared" si="7"/>
        <v>-59527060.22939539</v>
      </c>
      <c r="S30">
        <f t="shared" si="8"/>
        <v>272956822.63269973</v>
      </c>
    </row>
    <row r="31" spans="1:19" x14ac:dyDescent="0.25">
      <c r="A31">
        <v>41426</v>
      </c>
      <c r="B31">
        <v>279355188.30000001</v>
      </c>
      <c r="C31">
        <v>41.1</v>
      </c>
      <c r="D31">
        <v>52.7</v>
      </c>
      <c r="E31">
        <v>0</v>
      </c>
      <c r="F31">
        <v>30</v>
      </c>
      <c r="G31">
        <v>20</v>
      </c>
      <c r="H31">
        <v>1.006940596</v>
      </c>
      <c r="I31">
        <v>1.002173888</v>
      </c>
      <c r="K31">
        <f t="shared" si="0"/>
        <v>187253125.20415416</v>
      </c>
      <c r="L31">
        <f t="shared" si="1"/>
        <v>2478625.7002200084</v>
      </c>
      <c r="M31">
        <f t="shared" si="2"/>
        <v>38953833.766323671</v>
      </c>
      <c r="N31">
        <f t="shared" si="3"/>
        <v>0</v>
      </c>
      <c r="O31">
        <f t="shared" si="4"/>
        <v>125568334.17053525</v>
      </c>
      <c r="P31">
        <f t="shared" si="5"/>
        <v>37896475.143352166</v>
      </c>
      <c r="Q31">
        <f t="shared" si="6"/>
        <v>-57106071.641380265</v>
      </c>
      <c r="R31">
        <f t="shared" si="7"/>
        <v>-59548608.212872222</v>
      </c>
      <c r="S31">
        <f t="shared" si="8"/>
        <v>275495714.13033283</v>
      </c>
    </row>
    <row r="32" spans="1:19" x14ac:dyDescent="0.25">
      <c r="A32">
        <v>41456</v>
      </c>
      <c r="B32">
        <v>324711700.30000001</v>
      </c>
      <c r="C32">
        <v>7.1</v>
      </c>
      <c r="D32">
        <v>112.9</v>
      </c>
      <c r="E32">
        <v>1</v>
      </c>
      <c r="F32">
        <v>31</v>
      </c>
      <c r="G32">
        <v>22</v>
      </c>
      <c r="H32">
        <v>1.008102037</v>
      </c>
      <c r="I32">
        <v>1.002536662</v>
      </c>
      <c r="K32">
        <f t="shared" si="0"/>
        <v>187253125.20415416</v>
      </c>
      <c r="L32">
        <f t="shared" si="1"/>
        <v>428181.08203314006</v>
      </c>
      <c r="M32">
        <f t="shared" si="2"/>
        <v>83451382.015520737</v>
      </c>
      <c r="N32">
        <f t="shared" si="3"/>
        <v>3504057.7765637529</v>
      </c>
      <c r="O32">
        <f t="shared" si="4"/>
        <v>129753945.3095531</v>
      </c>
      <c r="P32">
        <f t="shared" si="5"/>
        <v>41686122.657687388</v>
      </c>
      <c r="Q32">
        <f t="shared" si="6"/>
        <v>-57171939.809985951</v>
      </c>
      <c r="R32">
        <f t="shared" si="7"/>
        <v>-59570164.039714739</v>
      </c>
      <c r="S32">
        <f t="shared" si="8"/>
        <v>329334710.19581157</v>
      </c>
    </row>
    <row r="33" spans="1:19" x14ac:dyDescent="0.25">
      <c r="A33">
        <v>41487</v>
      </c>
      <c r="B33">
        <v>298091131.89999998</v>
      </c>
      <c r="C33">
        <v>18.399999999999999</v>
      </c>
      <c r="D33">
        <v>63.4</v>
      </c>
      <c r="E33">
        <v>1</v>
      </c>
      <c r="F33">
        <v>31</v>
      </c>
      <c r="G33">
        <v>21</v>
      </c>
      <c r="H33">
        <v>1.009264817</v>
      </c>
      <c r="I33">
        <v>1.002899567</v>
      </c>
      <c r="K33">
        <f t="shared" si="0"/>
        <v>187253125.20415416</v>
      </c>
      <c r="L33">
        <f t="shared" si="1"/>
        <v>1109652.381607011</v>
      </c>
      <c r="M33">
        <f t="shared" si="2"/>
        <v>46862866.428556368</v>
      </c>
      <c r="N33">
        <f t="shared" si="3"/>
        <v>3504057.7765637529</v>
      </c>
      <c r="O33">
        <f t="shared" si="4"/>
        <v>129753945.3095531</v>
      </c>
      <c r="P33">
        <f t="shared" si="5"/>
        <v>39791298.900519781</v>
      </c>
      <c r="Q33">
        <f t="shared" si="6"/>
        <v>-57237883.916566759</v>
      </c>
      <c r="R33">
        <f t="shared" si="7"/>
        <v>-59591727.650503501</v>
      </c>
      <c r="S33">
        <f t="shared" si="8"/>
        <v>291445334.43388391</v>
      </c>
    </row>
    <row r="34" spans="1:19" x14ac:dyDescent="0.25">
      <c r="A34">
        <v>41518</v>
      </c>
      <c r="B34">
        <v>267069860.19999999</v>
      </c>
      <c r="C34">
        <v>94.9</v>
      </c>
      <c r="D34">
        <v>26</v>
      </c>
      <c r="E34">
        <v>1</v>
      </c>
      <c r="F34">
        <v>30</v>
      </c>
      <c r="G34">
        <v>20</v>
      </c>
      <c r="H34">
        <v>1.010428938</v>
      </c>
      <c r="I34">
        <v>1.0032626039999999</v>
      </c>
      <c r="K34">
        <f t="shared" ref="K34:K65" si="9">WHSL_kWhA</f>
        <v>187253125.20415416</v>
      </c>
      <c r="L34">
        <f t="shared" ref="L34:L65" si="10">N10HDD18*C34</f>
        <v>5723152.7725274647</v>
      </c>
      <c r="M34">
        <f t="shared" ref="M34:M65" si="11">N10CDD18*D34</f>
        <v>19218210.207294408</v>
      </c>
      <c r="N34">
        <f t="shared" ref="N34:N65" si="12">StatDays*E34</f>
        <v>3504057.7765637529</v>
      </c>
      <c r="O34">
        <f t="shared" ref="O34:O65" si="13">MonthDays*F34</f>
        <v>125568334.17053525</v>
      </c>
      <c r="P34">
        <f t="shared" ref="P34:P65" si="14">PeakDays*G34</f>
        <v>37896475.143352166</v>
      </c>
      <c r="Q34">
        <f t="shared" ref="Q34:Q65" si="15">OntarioGDP*H34</f>
        <v>-57303904.074547589</v>
      </c>
      <c r="R34">
        <f t="shared" ref="R34:R65" si="16">LondonPop*I34</f>
        <v>-59613299.104657941</v>
      </c>
      <c r="S34">
        <f t="shared" ref="S34:S65" si="17">SUM(K34:R34)</f>
        <v>262246152.09522164</v>
      </c>
    </row>
    <row r="35" spans="1:19" x14ac:dyDescent="0.25">
      <c r="A35">
        <v>41548</v>
      </c>
      <c r="B35">
        <v>263983812.19999999</v>
      </c>
      <c r="C35">
        <v>226.6</v>
      </c>
      <c r="D35">
        <v>2.6</v>
      </c>
      <c r="E35">
        <v>1</v>
      </c>
      <c r="F35">
        <v>31</v>
      </c>
      <c r="G35">
        <v>22</v>
      </c>
      <c r="H35">
        <v>1.0115944020000001</v>
      </c>
      <c r="I35">
        <v>1.0036257719999999</v>
      </c>
      <c r="K35">
        <f t="shared" si="9"/>
        <v>187253125.20415416</v>
      </c>
      <c r="L35">
        <f t="shared" si="10"/>
        <v>13665610.308268949</v>
      </c>
      <c r="M35">
        <f t="shared" si="11"/>
        <v>1921821.020729441</v>
      </c>
      <c r="N35">
        <f t="shared" si="12"/>
        <v>3504057.7765637529</v>
      </c>
      <c r="O35">
        <f t="shared" si="13"/>
        <v>129753945.3095531</v>
      </c>
      <c r="P35">
        <f t="shared" si="14"/>
        <v>41686122.657687388</v>
      </c>
      <c r="Q35">
        <f t="shared" si="15"/>
        <v>-57370000.397353359</v>
      </c>
      <c r="R35">
        <f t="shared" si="16"/>
        <v>-59634878.342758633</v>
      </c>
      <c r="S35">
        <f t="shared" si="17"/>
        <v>260779803.53684482</v>
      </c>
    </row>
    <row r="36" spans="1:19" x14ac:dyDescent="0.25">
      <c r="A36">
        <v>41579</v>
      </c>
      <c r="B36">
        <v>267903651.19999999</v>
      </c>
      <c r="C36">
        <v>492.1</v>
      </c>
      <c r="D36">
        <v>0</v>
      </c>
      <c r="E36">
        <v>0</v>
      </c>
      <c r="F36">
        <v>30</v>
      </c>
      <c r="G36">
        <v>21</v>
      </c>
      <c r="H36">
        <v>1.0127612100000001</v>
      </c>
      <c r="I36">
        <v>1.0039890709999999</v>
      </c>
      <c r="K36">
        <f t="shared" si="9"/>
        <v>187253125.20415416</v>
      </c>
      <c r="L36">
        <f t="shared" si="10"/>
        <v>29677170.488522287</v>
      </c>
      <c r="M36">
        <f t="shared" si="11"/>
        <v>0</v>
      </c>
      <c r="N36">
        <f t="shared" si="12"/>
        <v>0</v>
      </c>
      <c r="O36">
        <f t="shared" si="13"/>
        <v>125568334.17053525</v>
      </c>
      <c r="P36">
        <f t="shared" si="14"/>
        <v>39791298.900519781</v>
      </c>
      <c r="Q36">
        <f t="shared" si="15"/>
        <v>-57436172.941696517</v>
      </c>
      <c r="R36">
        <f t="shared" si="16"/>
        <v>-59656465.364805579</v>
      </c>
      <c r="S36">
        <f t="shared" si="17"/>
        <v>265197290.45722938</v>
      </c>
    </row>
    <row r="37" spans="1:19" x14ac:dyDescent="0.25">
      <c r="A37">
        <v>41609</v>
      </c>
      <c r="B37">
        <v>288387321.89999998</v>
      </c>
      <c r="C37">
        <v>687.7</v>
      </c>
      <c r="D37">
        <v>0</v>
      </c>
      <c r="E37">
        <v>2</v>
      </c>
      <c r="F37">
        <v>31</v>
      </c>
      <c r="G37">
        <v>20</v>
      </c>
      <c r="H37">
        <v>1.0139293650000001</v>
      </c>
      <c r="I37">
        <v>1.0043525019999999</v>
      </c>
      <c r="K37">
        <f t="shared" si="9"/>
        <v>187253125.20415416</v>
      </c>
      <c r="L37">
        <f t="shared" si="10"/>
        <v>41473257.762562037</v>
      </c>
      <c r="M37">
        <f t="shared" si="11"/>
        <v>0</v>
      </c>
      <c r="N37">
        <f t="shared" si="12"/>
        <v>7008115.5531275058</v>
      </c>
      <c r="O37">
        <f t="shared" si="13"/>
        <v>129753945.3095531</v>
      </c>
      <c r="P37">
        <f t="shared" si="14"/>
        <v>37896475.143352166</v>
      </c>
      <c r="Q37">
        <f t="shared" si="15"/>
        <v>-57502421.877714425</v>
      </c>
      <c r="R37">
        <f t="shared" si="16"/>
        <v>-59678060.230218209</v>
      </c>
      <c r="S37">
        <f t="shared" si="17"/>
        <v>286204436.86481625</v>
      </c>
    </row>
    <row r="38" spans="1:19" x14ac:dyDescent="0.25">
      <c r="A38">
        <v>41640</v>
      </c>
      <c r="B38">
        <v>309350393.69999999</v>
      </c>
      <c r="C38">
        <v>843.9</v>
      </c>
      <c r="D38">
        <v>0</v>
      </c>
      <c r="E38">
        <v>1</v>
      </c>
      <c r="F38">
        <v>31</v>
      </c>
      <c r="G38">
        <v>22</v>
      </c>
      <c r="H38">
        <v>1.016024729</v>
      </c>
      <c r="I38">
        <v>1.004871378</v>
      </c>
      <c r="K38">
        <f t="shared" si="9"/>
        <v>187253125.20415416</v>
      </c>
      <c r="L38">
        <f t="shared" si="10"/>
        <v>50893241.567291118</v>
      </c>
      <c r="M38">
        <f t="shared" si="11"/>
        <v>0</v>
      </c>
      <c r="N38">
        <f t="shared" si="12"/>
        <v>3504057.7765637529</v>
      </c>
      <c r="O38">
        <f t="shared" si="13"/>
        <v>129753945.3095531</v>
      </c>
      <c r="P38">
        <f t="shared" si="14"/>
        <v>41686122.657687388</v>
      </c>
      <c r="Q38">
        <f t="shared" si="15"/>
        <v>-57621255.110949926</v>
      </c>
      <c r="R38">
        <f t="shared" si="16"/>
        <v>-59708891.550017141</v>
      </c>
      <c r="S38">
        <f t="shared" si="17"/>
        <v>295760345.85428244</v>
      </c>
    </row>
    <row r="39" spans="1:19" x14ac:dyDescent="0.25">
      <c r="A39">
        <v>41671</v>
      </c>
      <c r="B39">
        <v>273998853.10000002</v>
      </c>
      <c r="C39">
        <v>790</v>
      </c>
      <c r="D39">
        <v>0</v>
      </c>
      <c r="E39">
        <v>1</v>
      </c>
      <c r="F39">
        <v>28</v>
      </c>
      <c r="G39">
        <v>19</v>
      </c>
      <c r="H39">
        <v>1.0181244229999999</v>
      </c>
      <c r="I39">
        <v>1.0053905219999999</v>
      </c>
      <c r="K39">
        <f t="shared" si="9"/>
        <v>187253125.20415416</v>
      </c>
      <c r="L39">
        <f t="shared" si="10"/>
        <v>47642683.775518402</v>
      </c>
      <c r="M39">
        <f t="shared" si="11"/>
        <v>0</v>
      </c>
      <c r="N39">
        <f t="shared" si="12"/>
        <v>3504057.7765637529</v>
      </c>
      <c r="O39">
        <f t="shared" si="13"/>
        <v>117197111.89249957</v>
      </c>
      <c r="P39">
        <f t="shared" si="14"/>
        <v>36001651.386184558</v>
      </c>
      <c r="Q39">
        <f t="shared" si="15"/>
        <v>-57740333.909108713</v>
      </c>
      <c r="R39">
        <f t="shared" si="16"/>
        <v>-59739738.794225186</v>
      </c>
      <c r="S39">
        <f t="shared" si="17"/>
        <v>274118557.3315866</v>
      </c>
    </row>
    <row r="40" spans="1:19" x14ac:dyDescent="0.25">
      <c r="A40">
        <v>41699</v>
      </c>
      <c r="B40">
        <v>291809923.89999998</v>
      </c>
      <c r="C40">
        <v>716.8</v>
      </c>
      <c r="D40">
        <v>0</v>
      </c>
      <c r="E40">
        <v>0</v>
      </c>
      <c r="F40">
        <v>31</v>
      </c>
      <c r="G40">
        <v>21</v>
      </c>
      <c r="H40">
        <v>1.020228457</v>
      </c>
      <c r="I40">
        <v>1.005909934</v>
      </c>
      <c r="K40">
        <f t="shared" si="9"/>
        <v>187253125.20415416</v>
      </c>
      <c r="L40">
        <f t="shared" si="10"/>
        <v>43228197.126951382</v>
      </c>
      <c r="M40">
        <f t="shared" si="11"/>
        <v>0</v>
      </c>
      <c r="N40">
        <f t="shared" si="12"/>
        <v>0</v>
      </c>
      <c r="O40">
        <f t="shared" si="13"/>
        <v>129753945.3095531</v>
      </c>
      <c r="P40">
        <f t="shared" si="14"/>
        <v>39791298.900519781</v>
      </c>
      <c r="Q40">
        <f t="shared" si="15"/>
        <v>-57859658.839315325</v>
      </c>
      <c r="R40">
        <f t="shared" si="16"/>
        <v>-59770601.962842353</v>
      </c>
      <c r="S40">
        <f t="shared" si="17"/>
        <v>282396305.73902071</v>
      </c>
    </row>
    <row r="41" spans="1:19" x14ac:dyDescent="0.25">
      <c r="A41">
        <v>41730</v>
      </c>
      <c r="B41">
        <v>248496453.19999999</v>
      </c>
      <c r="C41">
        <v>353.8</v>
      </c>
      <c r="D41">
        <v>0</v>
      </c>
      <c r="E41">
        <v>0</v>
      </c>
      <c r="F41">
        <v>30</v>
      </c>
      <c r="G41">
        <v>21</v>
      </c>
      <c r="H41">
        <v>1.0223368390000001</v>
      </c>
      <c r="I41">
        <v>1.006429614</v>
      </c>
      <c r="K41">
        <f t="shared" si="9"/>
        <v>187253125.20415416</v>
      </c>
      <c r="L41">
        <f t="shared" si="10"/>
        <v>21336685.468073938</v>
      </c>
      <c r="M41">
        <f t="shared" si="11"/>
        <v>0</v>
      </c>
      <c r="N41">
        <f t="shared" si="12"/>
        <v>0</v>
      </c>
      <c r="O41">
        <f t="shared" si="13"/>
        <v>125568334.17053525</v>
      </c>
      <c r="P41">
        <f t="shared" si="14"/>
        <v>39791298.900519781</v>
      </c>
      <c r="Q41">
        <f t="shared" si="15"/>
        <v>-57979230.35526938</v>
      </c>
      <c r="R41">
        <f t="shared" si="16"/>
        <v>-59801481.055868641</v>
      </c>
      <c r="S41">
        <f t="shared" si="17"/>
        <v>256168732.33214515</v>
      </c>
    </row>
    <row r="42" spans="1:19" x14ac:dyDescent="0.25">
      <c r="A42">
        <v>41760</v>
      </c>
      <c r="B42">
        <v>255994950.30000001</v>
      </c>
      <c r="C42">
        <v>142.5</v>
      </c>
      <c r="D42">
        <v>12.2</v>
      </c>
      <c r="E42">
        <v>1</v>
      </c>
      <c r="F42">
        <v>31</v>
      </c>
      <c r="G42">
        <v>21</v>
      </c>
      <c r="H42">
        <v>1.024449578</v>
      </c>
      <c r="I42">
        <v>1.006949563</v>
      </c>
      <c r="K42">
        <f t="shared" si="9"/>
        <v>187253125.20415416</v>
      </c>
      <c r="L42">
        <f t="shared" si="10"/>
        <v>8593775.2379890792</v>
      </c>
      <c r="M42">
        <f t="shared" si="11"/>
        <v>9017775.5588073768</v>
      </c>
      <c r="N42">
        <f t="shared" si="12"/>
        <v>3504057.7765637529</v>
      </c>
      <c r="O42">
        <f t="shared" si="13"/>
        <v>129753945.3095531</v>
      </c>
      <c r="P42">
        <f t="shared" si="14"/>
        <v>39791298.900519781</v>
      </c>
      <c r="Q42">
        <f t="shared" si="15"/>
        <v>-58099048.96738296</v>
      </c>
      <c r="R42">
        <f t="shared" si="16"/>
        <v>-59832376.13272348</v>
      </c>
      <c r="S42">
        <f t="shared" si="17"/>
        <v>259982552.88748083</v>
      </c>
    </row>
    <row r="43" spans="1:19" x14ac:dyDescent="0.25">
      <c r="A43">
        <v>41791</v>
      </c>
      <c r="B43">
        <v>288137410.19999999</v>
      </c>
      <c r="C43">
        <v>19.7</v>
      </c>
      <c r="D43">
        <v>71.900000000000006</v>
      </c>
      <c r="E43">
        <v>0</v>
      </c>
      <c r="F43">
        <v>30</v>
      </c>
      <c r="G43">
        <v>21</v>
      </c>
      <c r="H43">
        <v>1.026566683</v>
      </c>
      <c r="I43">
        <v>1.0074697800000001</v>
      </c>
      <c r="K43">
        <f t="shared" si="9"/>
        <v>187253125.20415416</v>
      </c>
      <c r="L43">
        <f t="shared" si="10"/>
        <v>1188051.7346553323</v>
      </c>
      <c r="M43">
        <f t="shared" si="11"/>
        <v>53145742.842479542</v>
      </c>
      <c r="N43">
        <f t="shared" si="12"/>
        <v>0</v>
      </c>
      <c r="O43">
        <f t="shared" si="13"/>
        <v>125568334.17053525</v>
      </c>
      <c r="P43">
        <f t="shared" si="14"/>
        <v>39791298.900519781</v>
      </c>
      <c r="Q43">
        <f t="shared" si="15"/>
        <v>-58219115.18606814</v>
      </c>
      <c r="R43">
        <f t="shared" si="16"/>
        <v>-59863287.133987442</v>
      </c>
      <c r="S43">
        <f t="shared" si="17"/>
        <v>288864150.53228855</v>
      </c>
    </row>
    <row r="44" spans="1:19" x14ac:dyDescent="0.25">
      <c r="A44">
        <v>41821</v>
      </c>
      <c r="B44">
        <v>290920171.80000001</v>
      </c>
      <c r="C44">
        <v>21.5</v>
      </c>
      <c r="D44">
        <v>47.6</v>
      </c>
      <c r="E44">
        <v>1</v>
      </c>
      <c r="F44">
        <v>31</v>
      </c>
      <c r="G44">
        <v>22</v>
      </c>
      <c r="H44">
        <v>1.028688163</v>
      </c>
      <c r="I44">
        <v>1.0079902670000001</v>
      </c>
      <c r="K44">
        <f t="shared" si="9"/>
        <v>187253125.20415416</v>
      </c>
      <c r="L44">
        <f t="shared" si="10"/>
        <v>1296604.6850299314</v>
      </c>
      <c r="M44">
        <f t="shared" si="11"/>
        <v>35184107.917969763</v>
      </c>
      <c r="N44">
        <f t="shared" si="12"/>
        <v>3504057.7765637529</v>
      </c>
      <c r="O44">
        <f t="shared" si="13"/>
        <v>129753945.3095531</v>
      </c>
      <c r="P44">
        <f t="shared" si="14"/>
        <v>41686122.657687388</v>
      </c>
      <c r="Q44">
        <f t="shared" si="15"/>
        <v>-58339429.521737009</v>
      </c>
      <c r="R44">
        <f t="shared" si="16"/>
        <v>-59894214.178499393</v>
      </c>
      <c r="S44">
        <f t="shared" si="17"/>
        <v>280444319.85072166</v>
      </c>
    </row>
    <row r="45" spans="1:19" x14ac:dyDescent="0.25">
      <c r="A45">
        <v>41852</v>
      </c>
      <c r="B45">
        <v>287862727.10000002</v>
      </c>
      <c r="C45">
        <v>14.5</v>
      </c>
      <c r="D45">
        <v>53.4</v>
      </c>
      <c r="E45">
        <v>1</v>
      </c>
      <c r="F45">
        <v>31</v>
      </c>
      <c r="G45">
        <v>20</v>
      </c>
      <c r="H45">
        <v>1.0308140269999999</v>
      </c>
      <c r="I45">
        <v>1.008511022</v>
      </c>
      <c r="K45">
        <f t="shared" si="9"/>
        <v>187253125.20415416</v>
      </c>
      <c r="L45">
        <f t="shared" si="10"/>
        <v>874454.32246204664</v>
      </c>
      <c r="M45">
        <f t="shared" si="11"/>
        <v>39471247.118058518</v>
      </c>
      <c r="N45">
        <f t="shared" si="12"/>
        <v>3504057.7765637529</v>
      </c>
      <c r="O45">
        <f t="shared" si="13"/>
        <v>129753945.3095531</v>
      </c>
      <c r="P45">
        <f t="shared" si="14"/>
        <v>37896475.143352166</v>
      </c>
      <c r="Q45">
        <f t="shared" si="15"/>
        <v>-58459992.484801643</v>
      </c>
      <c r="R45">
        <f t="shared" si="16"/>
        <v>-59925157.147420466</v>
      </c>
      <c r="S45">
        <f t="shared" si="17"/>
        <v>280368155.2419216</v>
      </c>
    </row>
    <row r="46" spans="1:19" x14ac:dyDescent="0.25">
      <c r="A46">
        <v>41883</v>
      </c>
      <c r="B46">
        <v>264501722.19999999</v>
      </c>
      <c r="C46">
        <v>86.2</v>
      </c>
      <c r="D46">
        <v>17.600000000000001</v>
      </c>
      <c r="E46">
        <v>1</v>
      </c>
      <c r="F46">
        <v>30</v>
      </c>
      <c r="G46">
        <v>21</v>
      </c>
      <c r="H46">
        <v>1.0329442849999999</v>
      </c>
      <c r="I46">
        <v>1.009032046</v>
      </c>
      <c r="K46">
        <f t="shared" si="9"/>
        <v>187253125.20415416</v>
      </c>
      <c r="L46">
        <f t="shared" si="10"/>
        <v>5198480.179050236</v>
      </c>
      <c r="M46">
        <f t="shared" si="11"/>
        <v>13009249.986476216</v>
      </c>
      <c r="N46">
        <f t="shared" si="12"/>
        <v>3504057.7765637529</v>
      </c>
      <c r="O46">
        <f t="shared" si="13"/>
        <v>125568334.17053525</v>
      </c>
      <c r="P46">
        <f t="shared" si="14"/>
        <v>39791298.900519781</v>
      </c>
      <c r="Q46">
        <f t="shared" si="15"/>
        <v>-58580804.642386578</v>
      </c>
      <c r="R46">
        <f t="shared" si="16"/>
        <v>-59956116.100170091</v>
      </c>
      <c r="S46">
        <f t="shared" si="17"/>
        <v>255787625.47474277</v>
      </c>
    </row>
    <row r="47" spans="1:19" x14ac:dyDescent="0.25">
      <c r="A47">
        <v>41913</v>
      </c>
      <c r="B47">
        <v>248450531.09999999</v>
      </c>
      <c r="C47">
        <v>247.1</v>
      </c>
      <c r="D47">
        <v>0</v>
      </c>
      <c r="E47">
        <v>1</v>
      </c>
      <c r="F47">
        <v>31</v>
      </c>
      <c r="G47">
        <v>22</v>
      </c>
      <c r="H47">
        <v>1.035078945</v>
      </c>
      <c r="I47">
        <v>1.009553339</v>
      </c>
      <c r="K47">
        <f t="shared" si="9"/>
        <v>187253125.20415416</v>
      </c>
      <c r="L47">
        <f t="shared" si="10"/>
        <v>14901907.798646325</v>
      </c>
      <c r="M47">
        <f t="shared" si="11"/>
        <v>0</v>
      </c>
      <c r="N47">
        <f t="shared" si="12"/>
        <v>3504057.7765637529</v>
      </c>
      <c r="O47">
        <f t="shared" si="13"/>
        <v>129753945.3095531</v>
      </c>
      <c r="P47">
        <f t="shared" si="14"/>
        <v>41686122.657687388</v>
      </c>
      <c r="Q47">
        <f t="shared" si="15"/>
        <v>-58701866.448191449</v>
      </c>
      <c r="R47">
        <f t="shared" si="16"/>
        <v>-59987091.036748275</v>
      </c>
      <c r="S47">
        <f t="shared" si="17"/>
        <v>258410201.26166499</v>
      </c>
    </row>
    <row r="48" spans="1:19" x14ac:dyDescent="0.25">
      <c r="A48">
        <v>41944</v>
      </c>
      <c r="B48">
        <v>261084351</v>
      </c>
      <c r="C48">
        <v>503.7</v>
      </c>
      <c r="D48">
        <v>0</v>
      </c>
      <c r="E48">
        <v>0</v>
      </c>
      <c r="F48">
        <v>30</v>
      </c>
      <c r="G48">
        <v>20</v>
      </c>
      <c r="H48">
        <v>1.037218016</v>
      </c>
      <c r="I48">
        <v>1.0100749019999999</v>
      </c>
      <c r="K48">
        <f t="shared" si="9"/>
        <v>187253125.20415416</v>
      </c>
      <c r="L48">
        <f t="shared" si="10"/>
        <v>30376733.946491923</v>
      </c>
      <c r="M48">
        <f t="shared" si="11"/>
        <v>0</v>
      </c>
      <c r="N48">
        <f t="shared" si="12"/>
        <v>0</v>
      </c>
      <c r="O48">
        <f t="shared" si="13"/>
        <v>125568334.17053525</v>
      </c>
      <c r="P48">
        <f t="shared" si="14"/>
        <v>37896475.143352166</v>
      </c>
      <c r="Q48">
        <f t="shared" si="15"/>
        <v>-58823178.412628323</v>
      </c>
      <c r="R48">
        <f t="shared" si="16"/>
        <v>-60018082.01657445</v>
      </c>
      <c r="S48">
        <f t="shared" si="17"/>
        <v>262253408.03533071</v>
      </c>
    </row>
    <row r="49" spans="1:19" x14ac:dyDescent="0.25">
      <c r="A49">
        <v>41974</v>
      </c>
      <c r="B49">
        <v>266511989.30000001</v>
      </c>
      <c r="C49">
        <v>567.5</v>
      </c>
      <c r="D49">
        <v>0</v>
      </c>
      <c r="E49">
        <v>2</v>
      </c>
      <c r="F49">
        <v>31</v>
      </c>
      <c r="G49">
        <v>21</v>
      </c>
      <c r="H49">
        <v>1.039361508</v>
      </c>
      <c r="I49">
        <v>1.0105967339999999</v>
      </c>
      <c r="K49">
        <f t="shared" si="9"/>
        <v>187253125.20415416</v>
      </c>
      <c r="L49">
        <f t="shared" si="10"/>
        <v>34224332.965324931</v>
      </c>
      <c r="M49">
        <f t="shared" si="11"/>
        <v>0</v>
      </c>
      <c r="N49">
        <f t="shared" si="12"/>
        <v>7008115.5531275058</v>
      </c>
      <c r="O49">
        <f t="shared" si="13"/>
        <v>129753945.3095531</v>
      </c>
      <c r="P49">
        <f t="shared" si="14"/>
        <v>39791298.900519781</v>
      </c>
      <c r="Q49">
        <f t="shared" si="15"/>
        <v>-58944741.102821752</v>
      </c>
      <c r="R49">
        <f t="shared" si="16"/>
        <v>-60049088.980229184</v>
      </c>
      <c r="S49">
        <f t="shared" si="17"/>
        <v>279036987.84962851</v>
      </c>
    </row>
    <row r="50" spans="1:19" x14ac:dyDescent="0.25">
      <c r="A50">
        <v>42005</v>
      </c>
      <c r="B50">
        <v>296747213.39999998</v>
      </c>
      <c r="C50">
        <v>812.9</v>
      </c>
      <c r="D50">
        <v>0</v>
      </c>
      <c r="E50">
        <v>1</v>
      </c>
      <c r="F50">
        <v>31</v>
      </c>
      <c r="G50">
        <v>21</v>
      </c>
      <c r="H50">
        <v>1.0414625980000001</v>
      </c>
      <c r="I50">
        <v>1.0111578320000001</v>
      </c>
      <c r="K50">
        <f t="shared" si="9"/>
        <v>187253125.20415416</v>
      </c>
      <c r="L50">
        <f t="shared" si="10"/>
        <v>49023718.533061914</v>
      </c>
      <c r="M50">
        <f t="shared" si="11"/>
        <v>0</v>
      </c>
      <c r="N50">
        <f t="shared" si="12"/>
        <v>3504057.7765637529</v>
      </c>
      <c r="O50">
        <f t="shared" si="13"/>
        <v>129753945.3095531</v>
      </c>
      <c r="P50">
        <f t="shared" si="14"/>
        <v>39791298.900519781</v>
      </c>
      <c r="Q50">
        <f t="shared" si="15"/>
        <v>-59063899.071565509</v>
      </c>
      <c r="R50">
        <f t="shared" si="16"/>
        <v>-60082429.107497633</v>
      </c>
      <c r="S50">
        <f t="shared" si="17"/>
        <v>290179817.54478961</v>
      </c>
    </row>
    <row r="51" spans="1:19" x14ac:dyDescent="0.25">
      <c r="A51">
        <v>42036</v>
      </c>
      <c r="B51">
        <v>274780535.30000001</v>
      </c>
      <c r="C51">
        <v>872.9</v>
      </c>
      <c r="D51">
        <v>0</v>
      </c>
      <c r="E51">
        <v>1</v>
      </c>
      <c r="F51">
        <v>28</v>
      </c>
      <c r="G51">
        <v>19</v>
      </c>
      <c r="H51">
        <v>1.0435679360000001</v>
      </c>
      <c r="I51">
        <v>1.0117192420000001</v>
      </c>
      <c r="K51">
        <f t="shared" si="9"/>
        <v>187253125.20415416</v>
      </c>
      <c r="L51">
        <f t="shared" si="10"/>
        <v>52642150.212215208</v>
      </c>
      <c r="M51">
        <f t="shared" si="11"/>
        <v>0</v>
      </c>
      <c r="N51">
        <f t="shared" si="12"/>
        <v>3504057.7765637529</v>
      </c>
      <c r="O51">
        <f t="shared" si="13"/>
        <v>117197111.89249957</v>
      </c>
      <c r="P51">
        <f t="shared" si="14"/>
        <v>36001651.386184558</v>
      </c>
      <c r="Q51">
        <f t="shared" si="15"/>
        <v>-59183297.954811364</v>
      </c>
      <c r="R51">
        <f t="shared" si="16"/>
        <v>-60115787.773630418</v>
      </c>
      <c r="S51">
        <f t="shared" si="17"/>
        <v>277299010.74317545</v>
      </c>
    </row>
    <row r="52" spans="1:19" x14ac:dyDescent="0.25">
      <c r="A52">
        <v>42064</v>
      </c>
      <c r="B52">
        <v>275988052.89999998</v>
      </c>
      <c r="C52">
        <v>640.1</v>
      </c>
      <c r="D52">
        <v>0</v>
      </c>
      <c r="E52">
        <v>0</v>
      </c>
      <c r="F52">
        <v>31</v>
      </c>
      <c r="G52">
        <v>22</v>
      </c>
      <c r="H52">
        <v>1.045677529</v>
      </c>
      <c r="I52">
        <v>1.012280963</v>
      </c>
      <c r="K52">
        <f t="shared" si="9"/>
        <v>187253125.20415416</v>
      </c>
      <c r="L52">
        <f t="shared" si="10"/>
        <v>38602635.297100417</v>
      </c>
      <c r="M52">
        <f t="shared" si="11"/>
        <v>0</v>
      </c>
      <c r="N52">
        <f t="shared" si="12"/>
        <v>0</v>
      </c>
      <c r="O52">
        <f t="shared" si="13"/>
        <v>129753945.3095531</v>
      </c>
      <c r="P52">
        <f t="shared" si="14"/>
        <v>41686122.657687388</v>
      </c>
      <c r="Q52">
        <f t="shared" si="15"/>
        <v>-59302938.149546497</v>
      </c>
      <c r="R52">
        <f t="shared" si="16"/>
        <v>-60149164.919208117</v>
      </c>
      <c r="S52">
        <f t="shared" si="17"/>
        <v>277843725.39974046</v>
      </c>
    </row>
    <row r="53" spans="1:19" x14ac:dyDescent="0.25">
      <c r="A53">
        <v>42095</v>
      </c>
      <c r="B53">
        <v>244431653.30000001</v>
      </c>
      <c r="C53">
        <v>336.6</v>
      </c>
      <c r="D53">
        <v>0</v>
      </c>
      <c r="E53">
        <v>0</v>
      </c>
      <c r="F53">
        <v>30</v>
      </c>
      <c r="G53">
        <v>21</v>
      </c>
      <c r="H53">
        <v>1.047791387</v>
      </c>
      <c r="I53">
        <v>1.0128429960000001</v>
      </c>
      <c r="K53">
        <f t="shared" si="9"/>
        <v>187253125.20415416</v>
      </c>
      <c r="L53">
        <f t="shared" si="10"/>
        <v>20299401.720049996</v>
      </c>
      <c r="M53">
        <f t="shared" si="11"/>
        <v>0</v>
      </c>
      <c r="N53">
        <f t="shared" si="12"/>
        <v>0</v>
      </c>
      <c r="O53">
        <f t="shared" si="13"/>
        <v>125568334.17053525</v>
      </c>
      <c r="P53">
        <f t="shared" si="14"/>
        <v>39791298.900519781</v>
      </c>
      <c r="Q53">
        <f t="shared" si="15"/>
        <v>-59422820.222895443</v>
      </c>
      <c r="R53">
        <f t="shared" si="16"/>
        <v>-60182560.60365016</v>
      </c>
      <c r="S53">
        <f t="shared" si="17"/>
        <v>253306779.16871363</v>
      </c>
    </row>
    <row r="54" spans="1:19" x14ac:dyDescent="0.25">
      <c r="A54">
        <v>42125</v>
      </c>
      <c r="B54">
        <v>260119427.09999999</v>
      </c>
      <c r="C54">
        <v>104.7</v>
      </c>
      <c r="D54">
        <v>34.9</v>
      </c>
      <c r="E54">
        <v>1</v>
      </c>
      <c r="F54">
        <v>31</v>
      </c>
      <c r="G54">
        <v>20</v>
      </c>
      <c r="H54">
        <v>1.049909518</v>
      </c>
      <c r="I54">
        <v>1.013405342</v>
      </c>
      <c r="K54">
        <f t="shared" si="9"/>
        <v>187253125.20415416</v>
      </c>
      <c r="L54">
        <f t="shared" si="10"/>
        <v>6314163.2801225027</v>
      </c>
      <c r="M54">
        <f t="shared" si="11"/>
        <v>25796751.393637497</v>
      </c>
      <c r="N54">
        <f t="shared" si="12"/>
        <v>3504057.7765637529</v>
      </c>
      <c r="O54">
        <f t="shared" si="13"/>
        <v>129753945.3095531</v>
      </c>
      <c r="P54">
        <f t="shared" si="14"/>
        <v>37896475.143352166</v>
      </c>
      <c r="Q54">
        <f t="shared" si="15"/>
        <v>-59542944.628557831</v>
      </c>
      <c r="R54">
        <f t="shared" si="16"/>
        <v>-60215974.886375986</v>
      </c>
      <c r="S54">
        <f t="shared" si="17"/>
        <v>270759598.59244937</v>
      </c>
    </row>
    <row r="55" spans="1:19" x14ac:dyDescent="0.25">
      <c r="A55">
        <v>42156</v>
      </c>
      <c r="B55">
        <v>268398085.5</v>
      </c>
      <c r="C55">
        <v>29.7</v>
      </c>
      <c r="D55">
        <v>30.4</v>
      </c>
      <c r="E55">
        <v>0</v>
      </c>
      <c r="F55">
        <v>30</v>
      </c>
      <c r="G55">
        <v>22</v>
      </c>
      <c r="H55">
        <v>1.0520319309999999</v>
      </c>
      <c r="I55">
        <v>1.0139679989999999</v>
      </c>
      <c r="K55">
        <f t="shared" si="9"/>
        <v>187253125.20415416</v>
      </c>
      <c r="L55">
        <f t="shared" si="10"/>
        <v>1791123.6811808818</v>
      </c>
      <c r="M55">
        <f t="shared" si="11"/>
        <v>22470522.703913461</v>
      </c>
      <c r="N55">
        <f t="shared" si="12"/>
        <v>0</v>
      </c>
      <c r="O55">
        <f t="shared" si="13"/>
        <v>125568334.17053525</v>
      </c>
      <c r="P55">
        <f t="shared" si="14"/>
        <v>41686122.657687388</v>
      </c>
      <c r="Q55">
        <f t="shared" si="15"/>
        <v>-59663311.876945734</v>
      </c>
      <c r="R55">
        <f t="shared" si="16"/>
        <v>-60249407.648546726</v>
      </c>
      <c r="S55">
        <f t="shared" si="17"/>
        <v>258856508.89197865</v>
      </c>
    </row>
    <row r="56" spans="1:19" x14ac:dyDescent="0.25">
      <c r="A56">
        <v>42186</v>
      </c>
      <c r="B56">
        <v>301827203.80000001</v>
      </c>
      <c r="C56">
        <v>7</v>
      </c>
      <c r="D56">
        <v>76.400000000000006</v>
      </c>
      <c r="E56">
        <v>1</v>
      </c>
      <c r="F56">
        <v>31</v>
      </c>
      <c r="G56">
        <v>22</v>
      </c>
      <c r="H56">
        <v>1.0541586350000001</v>
      </c>
      <c r="I56">
        <v>1.0145309689999999</v>
      </c>
      <c r="K56">
        <f t="shared" si="9"/>
        <v>187253125.20415416</v>
      </c>
      <c r="L56">
        <f t="shared" si="10"/>
        <v>422150.36256788461</v>
      </c>
      <c r="M56">
        <f t="shared" si="11"/>
        <v>56471971.532203577</v>
      </c>
      <c r="N56">
        <f t="shared" si="12"/>
        <v>3504057.7765637529</v>
      </c>
      <c r="O56">
        <f t="shared" si="13"/>
        <v>129753945.3095531</v>
      </c>
      <c r="P56">
        <f t="shared" si="14"/>
        <v>41686122.657687388</v>
      </c>
      <c r="Q56">
        <f t="shared" si="15"/>
        <v>-59783922.478471242</v>
      </c>
      <c r="R56">
        <f t="shared" si="16"/>
        <v>-60282859.009001248</v>
      </c>
      <c r="S56">
        <f t="shared" si="17"/>
        <v>299024591.35525739</v>
      </c>
    </row>
    <row r="57" spans="1:19" x14ac:dyDescent="0.25">
      <c r="A57">
        <v>42217</v>
      </c>
      <c r="B57">
        <v>290826312</v>
      </c>
      <c r="C57">
        <v>14</v>
      </c>
      <c r="D57">
        <v>61.6</v>
      </c>
      <c r="E57">
        <v>1</v>
      </c>
      <c r="F57">
        <v>31</v>
      </c>
      <c r="G57">
        <v>20</v>
      </c>
      <c r="H57">
        <v>1.0562896369999999</v>
      </c>
      <c r="I57">
        <v>1.0150942519999999</v>
      </c>
      <c r="K57">
        <f t="shared" si="9"/>
        <v>187253125.20415416</v>
      </c>
      <c r="L57">
        <f t="shared" si="10"/>
        <v>844300.72513576923</v>
      </c>
      <c r="M57">
        <f t="shared" si="11"/>
        <v>45532374.952666759</v>
      </c>
      <c r="N57">
        <f t="shared" si="12"/>
        <v>3504057.7765637529</v>
      </c>
      <c r="O57">
        <f t="shared" si="13"/>
        <v>129753945.3095531</v>
      </c>
      <c r="P57">
        <f t="shared" si="14"/>
        <v>37896475.143352166</v>
      </c>
      <c r="Q57">
        <f t="shared" si="15"/>
        <v>-59904776.83012151</v>
      </c>
      <c r="R57">
        <f t="shared" si="16"/>
        <v>-60316328.96773956</v>
      </c>
      <c r="S57">
        <f t="shared" si="17"/>
        <v>284563173.3135646</v>
      </c>
    </row>
    <row r="58" spans="1:19" x14ac:dyDescent="0.25">
      <c r="A58">
        <v>42248</v>
      </c>
      <c r="B58">
        <v>282743761.39999998</v>
      </c>
      <c r="C58">
        <v>34.6</v>
      </c>
      <c r="D58">
        <v>54.2</v>
      </c>
      <c r="E58">
        <v>1</v>
      </c>
      <c r="F58">
        <v>30</v>
      </c>
      <c r="G58">
        <v>21</v>
      </c>
      <c r="H58">
        <v>1.0584249480000001</v>
      </c>
      <c r="I58">
        <v>1.0156578469999999</v>
      </c>
      <c r="K58">
        <f t="shared" si="9"/>
        <v>187253125.20415416</v>
      </c>
      <c r="L58">
        <f t="shared" si="10"/>
        <v>2086628.9349784011</v>
      </c>
      <c r="M58">
        <f t="shared" si="11"/>
        <v>40062576.662898347</v>
      </c>
      <c r="N58">
        <f t="shared" si="12"/>
        <v>3504057.7765637529</v>
      </c>
      <c r="O58">
        <f t="shared" si="13"/>
        <v>125568334.17053525</v>
      </c>
      <c r="P58">
        <f t="shared" si="14"/>
        <v>39791298.900519781</v>
      </c>
      <c r="Q58">
        <f t="shared" si="15"/>
        <v>-60025875.555733562</v>
      </c>
      <c r="R58">
        <f t="shared" si="16"/>
        <v>-60349817.465342216</v>
      </c>
      <c r="S58">
        <f t="shared" si="17"/>
        <v>277890328.62857395</v>
      </c>
    </row>
    <row r="59" spans="1:19" x14ac:dyDescent="0.25">
      <c r="A59">
        <v>42278</v>
      </c>
      <c r="B59">
        <v>248873642.09999999</v>
      </c>
      <c r="C59">
        <v>254.9</v>
      </c>
      <c r="D59">
        <v>0</v>
      </c>
      <c r="E59">
        <v>1</v>
      </c>
      <c r="F59">
        <v>31</v>
      </c>
      <c r="G59">
        <v>21</v>
      </c>
      <c r="H59">
        <v>1.0605645749999999</v>
      </c>
      <c r="I59">
        <v>1.016221756</v>
      </c>
      <c r="K59">
        <f t="shared" si="9"/>
        <v>187253125.20415416</v>
      </c>
      <c r="L59">
        <f t="shared" si="10"/>
        <v>15372303.916936256</v>
      </c>
      <c r="M59">
        <f t="shared" si="11"/>
        <v>0</v>
      </c>
      <c r="N59">
        <f t="shared" si="12"/>
        <v>3504057.7765637529</v>
      </c>
      <c r="O59">
        <f t="shared" si="13"/>
        <v>129753945.3095531</v>
      </c>
      <c r="P59">
        <f t="shared" si="14"/>
        <v>39791298.900519781</v>
      </c>
      <c r="Q59">
        <f t="shared" si="15"/>
        <v>-60147219.05229453</v>
      </c>
      <c r="R59">
        <f t="shared" si="16"/>
        <v>-60383324.620648101</v>
      </c>
      <c r="S59">
        <f t="shared" si="17"/>
        <v>255144187.43478441</v>
      </c>
    </row>
    <row r="60" spans="1:19" x14ac:dyDescent="0.25">
      <c r="A60">
        <v>42309</v>
      </c>
      <c r="B60">
        <v>248873824.69999999</v>
      </c>
      <c r="C60">
        <v>353.2</v>
      </c>
      <c r="D60">
        <v>0</v>
      </c>
      <c r="E60">
        <v>0</v>
      </c>
      <c r="F60">
        <v>30</v>
      </c>
      <c r="G60">
        <v>21</v>
      </c>
      <c r="H60">
        <v>1.0627085270000001</v>
      </c>
      <c r="I60">
        <v>1.0167859770000001</v>
      </c>
      <c r="K60">
        <f t="shared" si="9"/>
        <v>187253125.20415416</v>
      </c>
      <c r="L60">
        <f t="shared" si="10"/>
        <v>21300501.151282404</v>
      </c>
      <c r="M60">
        <f t="shared" si="11"/>
        <v>0</v>
      </c>
      <c r="N60">
        <f t="shared" si="12"/>
        <v>0</v>
      </c>
      <c r="O60">
        <f t="shared" si="13"/>
        <v>125568334.17053525</v>
      </c>
      <c r="P60">
        <f t="shared" si="14"/>
        <v>39791298.900519781</v>
      </c>
      <c r="Q60">
        <f t="shared" si="15"/>
        <v>-60268807.830216527</v>
      </c>
      <c r="R60">
        <f t="shared" si="16"/>
        <v>-60416850.31481833</v>
      </c>
      <c r="S60">
        <f t="shared" si="17"/>
        <v>253227601.28145677</v>
      </c>
    </row>
    <row r="61" spans="1:19" x14ac:dyDescent="0.25">
      <c r="A61">
        <v>42339</v>
      </c>
      <c r="B61">
        <v>260592233.69999999</v>
      </c>
      <c r="C61">
        <v>447.8</v>
      </c>
      <c r="D61">
        <v>0</v>
      </c>
      <c r="E61">
        <v>2</v>
      </c>
      <c r="F61">
        <v>31</v>
      </c>
      <c r="G61">
        <v>21</v>
      </c>
      <c r="H61">
        <v>1.0648568140000001</v>
      </c>
      <c r="I61">
        <v>1.0173505110000001</v>
      </c>
      <c r="K61">
        <f t="shared" si="9"/>
        <v>187253125.20415416</v>
      </c>
      <c r="L61">
        <f t="shared" si="10"/>
        <v>27005561.765414104</v>
      </c>
      <c r="M61">
        <f t="shared" si="11"/>
        <v>0</v>
      </c>
      <c r="N61">
        <f t="shared" si="12"/>
        <v>7008115.5531275058</v>
      </c>
      <c r="O61">
        <f t="shared" si="13"/>
        <v>129753945.3095531</v>
      </c>
      <c r="P61">
        <f t="shared" si="14"/>
        <v>39791298.900519781</v>
      </c>
      <c r="Q61">
        <f t="shared" si="15"/>
        <v>-60390642.456624068</v>
      </c>
      <c r="R61">
        <f t="shared" si="16"/>
        <v>-60450394.607272342</v>
      </c>
      <c r="S61">
        <f t="shared" si="17"/>
        <v>269971009.66887224</v>
      </c>
    </row>
    <row r="62" spans="1:19" x14ac:dyDescent="0.25">
      <c r="A62">
        <v>42370</v>
      </c>
      <c r="B62">
        <v>284288401.19999999</v>
      </c>
      <c r="C62">
        <v>693.9</v>
      </c>
      <c r="D62">
        <v>0</v>
      </c>
      <c r="E62">
        <v>1</v>
      </c>
      <c r="F62">
        <v>31</v>
      </c>
      <c r="G62">
        <v>20</v>
      </c>
      <c r="H62">
        <v>1.0667019099999999</v>
      </c>
      <c r="I62">
        <v>1.0186020179999999</v>
      </c>
      <c r="K62">
        <f t="shared" si="9"/>
        <v>187253125.20415416</v>
      </c>
      <c r="L62">
        <f t="shared" si="10"/>
        <v>41847162.36940787</v>
      </c>
      <c r="M62">
        <f t="shared" si="11"/>
        <v>0</v>
      </c>
      <c r="N62">
        <f t="shared" si="12"/>
        <v>3504057.7765637529</v>
      </c>
      <c r="O62">
        <f t="shared" si="13"/>
        <v>129753945.3095531</v>
      </c>
      <c r="P62">
        <f t="shared" si="14"/>
        <v>37896475.143352166</v>
      </c>
      <c r="Q62">
        <f t="shared" si="15"/>
        <v>-60495282.377568536</v>
      </c>
      <c r="R62">
        <f t="shared" si="16"/>
        <v>-60524758.448628642</v>
      </c>
      <c r="S62">
        <f t="shared" si="17"/>
        <v>279234724.97683382</v>
      </c>
    </row>
    <row r="63" spans="1:19" x14ac:dyDescent="0.25">
      <c r="A63">
        <v>42401</v>
      </c>
      <c r="B63">
        <v>260206836.09999999</v>
      </c>
      <c r="C63">
        <v>599.1</v>
      </c>
      <c r="D63">
        <v>0</v>
      </c>
      <c r="E63">
        <v>1</v>
      </c>
      <c r="F63">
        <v>29</v>
      </c>
      <c r="G63">
        <v>20</v>
      </c>
      <c r="H63">
        <v>1.0685502019999999</v>
      </c>
      <c r="I63">
        <v>1.0198550630000001</v>
      </c>
      <c r="K63">
        <f t="shared" si="9"/>
        <v>187253125.20415416</v>
      </c>
      <c r="L63">
        <f t="shared" si="10"/>
        <v>36130040.316345669</v>
      </c>
      <c r="M63">
        <f t="shared" si="11"/>
        <v>0</v>
      </c>
      <c r="N63">
        <f t="shared" si="12"/>
        <v>3504057.7765637529</v>
      </c>
      <c r="O63">
        <f t="shared" si="13"/>
        <v>121382723.03151742</v>
      </c>
      <c r="P63">
        <f t="shared" si="14"/>
        <v>37896475.143352166</v>
      </c>
      <c r="Q63">
        <f t="shared" si="15"/>
        <v>-60600103.551514126</v>
      </c>
      <c r="R63">
        <f t="shared" si="16"/>
        <v>-60599213.677079082</v>
      </c>
      <c r="S63">
        <f t="shared" si="17"/>
        <v>264967104.2433399</v>
      </c>
    </row>
    <row r="64" spans="1:19" x14ac:dyDescent="0.25">
      <c r="A64">
        <v>42430</v>
      </c>
      <c r="B64">
        <v>259744950.19999999</v>
      </c>
      <c r="C64">
        <v>460.9</v>
      </c>
      <c r="D64">
        <v>0</v>
      </c>
      <c r="E64">
        <v>0</v>
      </c>
      <c r="F64">
        <v>31</v>
      </c>
      <c r="G64">
        <v>22</v>
      </c>
      <c r="H64">
        <v>1.070401698</v>
      </c>
      <c r="I64">
        <v>1.0211096500000001</v>
      </c>
      <c r="K64">
        <f t="shared" si="9"/>
        <v>187253125.20415416</v>
      </c>
      <c r="L64">
        <f t="shared" si="10"/>
        <v>27795586.015362572</v>
      </c>
      <c r="M64">
        <f t="shared" si="11"/>
        <v>0</v>
      </c>
      <c r="N64">
        <f t="shared" si="12"/>
        <v>0</v>
      </c>
      <c r="O64">
        <f t="shared" si="13"/>
        <v>129753945.3095531</v>
      </c>
      <c r="P64">
        <f t="shared" si="14"/>
        <v>41686122.657687388</v>
      </c>
      <c r="Q64">
        <f t="shared" si="15"/>
        <v>-60705106.432160452</v>
      </c>
      <c r="R64">
        <f t="shared" si="16"/>
        <v>-60673760.530301392</v>
      </c>
      <c r="S64">
        <f t="shared" si="17"/>
        <v>265109912.22429538</v>
      </c>
    </row>
    <row r="65" spans="1:19" x14ac:dyDescent="0.25">
      <c r="A65">
        <v>42461</v>
      </c>
      <c r="B65">
        <v>243642397.69999999</v>
      </c>
      <c r="C65">
        <v>384</v>
      </c>
      <c r="D65">
        <v>0</v>
      </c>
      <c r="E65">
        <v>0</v>
      </c>
      <c r="F65">
        <v>30</v>
      </c>
      <c r="G65">
        <v>21</v>
      </c>
      <c r="H65">
        <v>1.072256401</v>
      </c>
      <c r="I65">
        <v>1.022365781</v>
      </c>
      <c r="K65">
        <f t="shared" si="9"/>
        <v>187253125.20415416</v>
      </c>
      <c r="L65">
        <f t="shared" si="10"/>
        <v>23157962.7465811</v>
      </c>
      <c r="M65">
        <f t="shared" si="11"/>
        <v>0</v>
      </c>
      <c r="N65">
        <f t="shared" si="12"/>
        <v>0</v>
      </c>
      <c r="O65">
        <f t="shared" si="13"/>
        <v>125568334.17053525</v>
      </c>
      <c r="P65">
        <f t="shared" si="14"/>
        <v>39791298.900519781</v>
      </c>
      <c r="Q65">
        <f t="shared" si="15"/>
        <v>-60810291.189644881</v>
      </c>
      <c r="R65">
        <f t="shared" si="16"/>
        <v>-60748399.127134435</v>
      </c>
      <c r="S65">
        <f t="shared" si="17"/>
        <v>254212030.70501101</v>
      </c>
    </row>
    <row r="66" spans="1:19" x14ac:dyDescent="0.25">
      <c r="A66">
        <v>42491</v>
      </c>
      <c r="B66">
        <v>254740741.30000001</v>
      </c>
      <c r="C66">
        <v>143.1</v>
      </c>
      <c r="D66">
        <v>26.1</v>
      </c>
      <c r="E66">
        <v>1</v>
      </c>
      <c r="F66">
        <v>31</v>
      </c>
      <c r="G66">
        <v>21</v>
      </c>
      <c r="H66">
        <v>1.0741143179999999</v>
      </c>
      <c r="I66">
        <v>1.023623457</v>
      </c>
      <c r="K66">
        <f t="shared" ref="K66:K97" si="18">WHSL_kWhA</f>
        <v>187253125.20415416</v>
      </c>
      <c r="L66">
        <f t="shared" ref="L66:L97" si="19">N10HDD18*C66</f>
        <v>8629959.5547806118</v>
      </c>
      <c r="M66">
        <f t="shared" ref="M66:M97" si="20">N10CDD18*D66</f>
        <v>19292126.400399391</v>
      </c>
      <c r="N66">
        <f t="shared" ref="N66:N97" si="21">StatDays*E66</f>
        <v>3504057.7765637529</v>
      </c>
      <c r="O66">
        <f t="shared" ref="O66:O97" si="22">MonthDays*F66</f>
        <v>129753945.3095531</v>
      </c>
      <c r="P66">
        <f t="shared" ref="P66:P97" si="23">PeakDays*G66</f>
        <v>39791298.900519781</v>
      </c>
      <c r="Q66">
        <f t="shared" ref="Q66:Q97" si="24">OntarioGDP*H66</f>
        <v>-60915658.220954575</v>
      </c>
      <c r="R66">
        <f t="shared" ref="R66:R97" si="25">LondonPop*I66</f>
        <v>-60823129.526997671</v>
      </c>
      <c r="S66">
        <f t="shared" ref="S66:S97" si="26">SUM(K66:R66)</f>
        <v>266485725.39801854</v>
      </c>
    </row>
    <row r="67" spans="1:19" x14ac:dyDescent="0.25">
      <c r="A67">
        <v>42522</v>
      </c>
      <c r="B67">
        <v>277338997.10000002</v>
      </c>
      <c r="C67">
        <v>38</v>
      </c>
      <c r="D67">
        <v>51.3</v>
      </c>
      <c r="E67">
        <v>0</v>
      </c>
      <c r="F67">
        <v>30</v>
      </c>
      <c r="G67">
        <v>22</v>
      </c>
      <c r="H67">
        <v>1.075975455</v>
      </c>
      <c r="I67">
        <v>1.0248826790000001</v>
      </c>
      <c r="K67">
        <f t="shared" si="18"/>
        <v>187253125.20415416</v>
      </c>
      <c r="L67">
        <f t="shared" si="19"/>
        <v>2291673.396797088</v>
      </c>
      <c r="M67">
        <f t="shared" si="20"/>
        <v>37919007.06285397</v>
      </c>
      <c r="N67">
        <f t="shared" si="21"/>
        <v>0</v>
      </c>
      <c r="O67">
        <f t="shared" si="22"/>
        <v>125568334.17053525</v>
      </c>
      <c r="P67">
        <f t="shared" si="23"/>
        <v>41686122.657687388</v>
      </c>
      <c r="Q67">
        <f t="shared" si="24"/>
        <v>-61021207.86636427</v>
      </c>
      <c r="R67">
        <f t="shared" si="25"/>
        <v>-60897951.78931053</v>
      </c>
      <c r="S67">
        <f t="shared" si="26"/>
        <v>272799102.836353</v>
      </c>
    </row>
    <row r="68" spans="1:19" x14ac:dyDescent="0.25">
      <c r="A68">
        <v>42552</v>
      </c>
      <c r="B68">
        <v>319936562.10000002</v>
      </c>
      <c r="C68">
        <v>1.8</v>
      </c>
      <c r="D68">
        <v>117.4</v>
      </c>
      <c r="E68">
        <v>1</v>
      </c>
      <c r="F68">
        <v>31</v>
      </c>
      <c r="G68">
        <v>20</v>
      </c>
      <c r="H68">
        <v>1.077839816</v>
      </c>
      <c r="I68">
        <v>1.026143451</v>
      </c>
      <c r="K68">
        <f t="shared" si="18"/>
        <v>187253125.20415416</v>
      </c>
      <c r="L68">
        <f t="shared" si="19"/>
        <v>108552.95037459891</v>
      </c>
      <c r="M68">
        <f t="shared" si="20"/>
        <v>86777610.705244765</v>
      </c>
      <c r="N68">
        <f t="shared" si="21"/>
        <v>3504057.7765637529</v>
      </c>
      <c r="O68">
        <f t="shared" si="22"/>
        <v>129753945.3095531</v>
      </c>
      <c r="P68">
        <f t="shared" si="23"/>
        <v>37896475.143352166</v>
      </c>
      <c r="Q68">
        <f t="shared" si="24"/>
        <v>-61126940.35272377</v>
      </c>
      <c r="R68">
        <f t="shared" si="25"/>
        <v>-60972866.151750751</v>
      </c>
      <c r="S68">
        <f t="shared" si="26"/>
        <v>323193960.584768</v>
      </c>
    </row>
    <row r="69" spans="1:19" x14ac:dyDescent="0.25">
      <c r="A69">
        <v>42583</v>
      </c>
      <c r="B69">
        <v>332506256.10000002</v>
      </c>
      <c r="C69">
        <v>0.3</v>
      </c>
      <c r="D69">
        <v>131</v>
      </c>
      <c r="E69">
        <v>1</v>
      </c>
      <c r="F69">
        <v>31</v>
      </c>
      <c r="G69">
        <v>22</v>
      </c>
      <c r="H69">
        <v>1.079707408</v>
      </c>
      <c r="I69">
        <v>1.027405774</v>
      </c>
      <c r="K69">
        <f t="shared" si="18"/>
        <v>187253125.20415416</v>
      </c>
      <c r="L69">
        <f t="shared" si="19"/>
        <v>18092.158395766481</v>
      </c>
      <c r="M69">
        <f t="shared" si="20"/>
        <v>96830212.967521831</v>
      </c>
      <c r="N69">
        <f t="shared" si="21"/>
        <v>3504057.7765637529</v>
      </c>
      <c r="O69">
        <f t="shared" si="22"/>
        <v>129753945.3095531</v>
      </c>
      <c r="P69">
        <f t="shared" si="23"/>
        <v>41686122.657687388</v>
      </c>
      <c r="Q69">
        <f t="shared" si="24"/>
        <v>-61232856.07702025</v>
      </c>
      <c r="R69">
        <f t="shared" si="25"/>
        <v>-61047872.673737772</v>
      </c>
      <c r="S69">
        <f t="shared" si="26"/>
        <v>336764827.32311797</v>
      </c>
    </row>
    <row r="70" spans="1:19" x14ac:dyDescent="0.25">
      <c r="A70">
        <v>42614</v>
      </c>
      <c r="B70">
        <v>278729526.89999998</v>
      </c>
      <c r="C70">
        <v>38</v>
      </c>
      <c r="D70">
        <v>43.4</v>
      </c>
      <c r="E70">
        <v>1</v>
      </c>
      <c r="F70">
        <v>30</v>
      </c>
      <c r="G70">
        <v>21</v>
      </c>
      <c r="H70">
        <v>1.0815782350000001</v>
      </c>
      <c r="I70">
        <v>1.0286696500000001</v>
      </c>
      <c r="K70">
        <f t="shared" si="18"/>
        <v>187253125.20415416</v>
      </c>
      <c r="L70">
        <f t="shared" si="19"/>
        <v>2291673.396797088</v>
      </c>
      <c r="M70">
        <f t="shared" si="20"/>
        <v>32079627.807560667</v>
      </c>
      <c r="N70">
        <f t="shared" si="21"/>
        <v>3504057.7765637529</v>
      </c>
      <c r="O70">
        <f t="shared" si="22"/>
        <v>125568334.17053525</v>
      </c>
      <c r="P70">
        <f t="shared" si="23"/>
        <v>39791298.900519781</v>
      </c>
      <c r="Q70">
        <f t="shared" si="24"/>
        <v>-61338955.266103528</v>
      </c>
      <c r="R70">
        <f t="shared" si="25"/>
        <v>-61122971.474110492</v>
      </c>
      <c r="S70">
        <f t="shared" si="26"/>
        <v>268026190.51591676</v>
      </c>
    </row>
    <row r="71" spans="1:19" x14ac:dyDescent="0.25">
      <c r="A71">
        <v>42644</v>
      </c>
      <c r="B71">
        <v>249175655.5</v>
      </c>
      <c r="C71">
        <v>220.4</v>
      </c>
      <c r="D71">
        <v>3.9</v>
      </c>
      <c r="E71">
        <v>1</v>
      </c>
      <c r="F71">
        <v>31</v>
      </c>
      <c r="G71">
        <v>20</v>
      </c>
      <c r="H71">
        <v>1.083452305</v>
      </c>
      <c r="I71">
        <v>1.02993508</v>
      </c>
      <c r="K71">
        <f t="shared" si="18"/>
        <v>187253125.20415416</v>
      </c>
      <c r="L71">
        <f t="shared" si="19"/>
        <v>13291705.70142311</v>
      </c>
      <c r="M71">
        <f t="shared" si="20"/>
        <v>2882731.5310941613</v>
      </c>
      <c r="N71">
        <f t="shared" si="21"/>
        <v>3504057.7765637529</v>
      </c>
      <c r="O71">
        <f t="shared" si="22"/>
        <v>129753945.3095531</v>
      </c>
      <c r="P71">
        <f t="shared" si="23"/>
        <v>37896475.143352166</v>
      </c>
      <c r="Q71">
        <f t="shared" si="24"/>
        <v>-61445238.373673216</v>
      </c>
      <c r="R71">
        <f t="shared" si="25"/>
        <v>-61198162.612288304</v>
      </c>
      <c r="S71">
        <f t="shared" si="26"/>
        <v>251938639.68017894</v>
      </c>
    </row>
    <row r="72" spans="1:19" x14ac:dyDescent="0.25">
      <c r="A72">
        <v>42675</v>
      </c>
      <c r="B72">
        <v>248814601.69999999</v>
      </c>
      <c r="C72">
        <v>355.9</v>
      </c>
      <c r="D72">
        <v>0</v>
      </c>
      <c r="E72">
        <v>0</v>
      </c>
      <c r="F72">
        <v>30</v>
      </c>
      <c r="G72">
        <v>22</v>
      </c>
      <c r="H72">
        <v>1.0853296210000001</v>
      </c>
      <c r="I72">
        <v>1.031202068</v>
      </c>
      <c r="K72">
        <f t="shared" si="18"/>
        <v>187253125.20415416</v>
      </c>
      <c r="L72">
        <f t="shared" si="19"/>
        <v>21463330.576844301</v>
      </c>
      <c r="M72">
        <f t="shared" si="20"/>
        <v>0</v>
      </c>
      <c r="N72">
        <f t="shared" si="21"/>
        <v>0</v>
      </c>
      <c r="O72">
        <f t="shared" si="22"/>
        <v>125568334.17053525</v>
      </c>
      <c r="P72">
        <f t="shared" si="23"/>
        <v>41686122.657687388</v>
      </c>
      <c r="Q72">
        <f t="shared" si="24"/>
        <v>-61551705.569866702</v>
      </c>
      <c r="R72">
        <f t="shared" si="25"/>
        <v>-61273446.325948998</v>
      </c>
      <c r="S72">
        <f t="shared" si="26"/>
        <v>253145760.71340537</v>
      </c>
    </row>
    <row r="73" spans="1:19" x14ac:dyDescent="0.25">
      <c r="A73">
        <v>42705</v>
      </c>
      <c r="B73">
        <v>273592116.80000001</v>
      </c>
      <c r="C73">
        <v>639.5</v>
      </c>
      <c r="D73">
        <v>0</v>
      </c>
      <c r="E73">
        <v>2</v>
      </c>
      <c r="F73">
        <v>31</v>
      </c>
      <c r="G73">
        <v>20</v>
      </c>
      <c r="H73">
        <v>1.08721019</v>
      </c>
      <c r="I73">
        <v>1.0324706130000001</v>
      </c>
      <c r="K73">
        <f t="shared" si="18"/>
        <v>187253125.20415416</v>
      </c>
      <c r="L73">
        <f t="shared" si="19"/>
        <v>38566450.980308883</v>
      </c>
      <c r="M73">
        <f t="shared" si="20"/>
        <v>0</v>
      </c>
      <c r="N73">
        <f t="shared" si="21"/>
        <v>7008115.5531275058</v>
      </c>
      <c r="O73">
        <f t="shared" si="22"/>
        <v>129753945.3095531</v>
      </c>
      <c r="P73">
        <f t="shared" si="23"/>
        <v>37896475.143352166</v>
      </c>
      <c r="Q73">
        <f t="shared" si="24"/>
        <v>-61658357.251671128</v>
      </c>
      <c r="R73">
        <f t="shared" si="25"/>
        <v>-61348822.555673115</v>
      </c>
      <c r="S73">
        <f t="shared" si="26"/>
        <v>277470932.38315153</v>
      </c>
    </row>
    <row r="74" spans="1:19" x14ac:dyDescent="0.25">
      <c r="A74">
        <v>42736</v>
      </c>
      <c r="B74">
        <v>277000989.10000002</v>
      </c>
      <c r="C74">
        <v>620.29999999999995</v>
      </c>
      <c r="D74">
        <v>0</v>
      </c>
      <c r="E74">
        <v>1</v>
      </c>
      <c r="F74">
        <v>31</v>
      </c>
      <c r="G74">
        <v>21</v>
      </c>
      <c r="H74">
        <v>1.089731308</v>
      </c>
      <c r="I74">
        <v>1.0341741520000001</v>
      </c>
      <c r="K74">
        <f t="shared" si="18"/>
        <v>187253125.20415416</v>
      </c>
      <c r="L74">
        <f t="shared" si="19"/>
        <v>37408552.842979826</v>
      </c>
      <c r="M74">
        <f t="shared" si="20"/>
        <v>0</v>
      </c>
      <c r="N74">
        <f t="shared" si="21"/>
        <v>3504057.7765637529</v>
      </c>
      <c r="O74">
        <f t="shared" si="22"/>
        <v>129753945.3095531</v>
      </c>
      <c r="P74">
        <f t="shared" si="23"/>
        <v>39791298.900519781</v>
      </c>
      <c r="Q74">
        <f t="shared" si="24"/>
        <v>-61801336.038797483</v>
      </c>
      <c r="R74">
        <f t="shared" si="25"/>
        <v>-61450045.883980736</v>
      </c>
      <c r="S74">
        <f t="shared" si="26"/>
        <v>274459598.11099237</v>
      </c>
    </row>
    <row r="75" spans="1:19" x14ac:dyDescent="0.25">
      <c r="A75">
        <v>42767</v>
      </c>
      <c r="B75">
        <v>242928835.30000001</v>
      </c>
      <c r="C75">
        <v>501</v>
      </c>
      <c r="D75">
        <v>0</v>
      </c>
      <c r="E75">
        <v>1</v>
      </c>
      <c r="F75">
        <v>28</v>
      </c>
      <c r="G75">
        <v>19</v>
      </c>
      <c r="H75">
        <v>1.0922582709999999</v>
      </c>
      <c r="I75">
        <v>1.0358805019999999</v>
      </c>
      <c r="K75">
        <f t="shared" si="18"/>
        <v>187253125.20415416</v>
      </c>
      <c r="L75">
        <f t="shared" si="19"/>
        <v>30213904.520930026</v>
      </c>
      <c r="M75">
        <f t="shared" si="20"/>
        <v>0</v>
      </c>
      <c r="N75">
        <f t="shared" si="21"/>
        <v>3504057.7765637529</v>
      </c>
      <c r="O75">
        <f t="shared" si="22"/>
        <v>117197111.89249957</v>
      </c>
      <c r="P75">
        <f t="shared" si="23"/>
        <v>36001651.386184558</v>
      </c>
      <c r="Q75">
        <f t="shared" si="24"/>
        <v>-61944646.31021405</v>
      </c>
      <c r="R75">
        <f t="shared" si="25"/>
        <v>-61551436.240325786</v>
      </c>
      <c r="S75">
        <f t="shared" si="26"/>
        <v>250673768.22979227</v>
      </c>
    </row>
    <row r="76" spans="1:19" x14ac:dyDescent="0.25">
      <c r="A76">
        <v>42795</v>
      </c>
      <c r="B76">
        <v>268282989.5</v>
      </c>
      <c r="C76">
        <v>559.20000000000005</v>
      </c>
      <c r="D76">
        <v>0</v>
      </c>
      <c r="E76">
        <v>0</v>
      </c>
      <c r="F76">
        <v>31</v>
      </c>
      <c r="G76">
        <v>23</v>
      </c>
      <c r="H76">
        <v>1.0947910940000001</v>
      </c>
      <c r="I76">
        <v>1.0375896659999999</v>
      </c>
      <c r="K76">
        <f t="shared" si="18"/>
        <v>187253125.20415416</v>
      </c>
      <c r="L76">
        <f t="shared" si="19"/>
        <v>33723783.249708727</v>
      </c>
      <c r="M76">
        <f t="shared" si="20"/>
        <v>0</v>
      </c>
      <c r="N76">
        <f t="shared" si="21"/>
        <v>0</v>
      </c>
      <c r="O76">
        <f t="shared" si="22"/>
        <v>129753945.3095531</v>
      </c>
      <c r="P76">
        <f t="shared" si="23"/>
        <v>43580946.414854996</v>
      </c>
      <c r="Q76">
        <f t="shared" si="24"/>
        <v>-62088288.916607626</v>
      </c>
      <c r="R76">
        <f t="shared" si="25"/>
        <v>-61652993.802966595</v>
      </c>
      <c r="S76">
        <f t="shared" si="26"/>
        <v>270570517.45869678</v>
      </c>
    </row>
    <row r="77" spans="1:19" x14ac:dyDescent="0.25">
      <c r="A77">
        <v>42826</v>
      </c>
      <c r="B77">
        <v>234677447.19999999</v>
      </c>
      <c r="C77">
        <v>249.8</v>
      </c>
      <c r="D77">
        <v>0</v>
      </c>
      <c r="E77">
        <v>0</v>
      </c>
      <c r="F77">
        <v>30</v>
      </c>
      <c r="G77">
        <v>19</v>
      </c>
      <c r="H77">
        <v>1.0973297900000001</v>
      </c>
      <c r="I77">
        <v>1.0393016509999999</v>
      </c>
      <c r="K77">
        <f t="shared" si="18"/>
        <v>187253125.20415416</v>
      </c>
      <c r="L77">
        <f t="shared" si="19"/>
        <v>15064737.224208225</v>
      </c>
      <c r="M77">
        <f t="shared" si="20"/>
        <v>0</v>
      </c>
      <c r="N77">
        <f t="shared" si="21"/>
        <v>0</v>
      </c>
      <c r="O77">
        <f t="shared" si="22"/>
        <v>125568334.17053525</v>
      </c>
      <c r="P77">
        <f t="shared" si="23"/>
        <v>36001651.386184558</v>
      </c>
      <c r="Q77">
        <f t="shared" si="24"/>
        <v>-62232264.595240101</v>
      </c>
      <c r="R77">
        <f t="shared" si="25"/>
        <v>-61754718.987839222</v>
      </c>
      <c r="S77">
        <f t="shared" si="26"/>
        <v>239900864.40200287</v>
      </c>
    </row>
    <row r="78" spans="1:19" x14ac:dyDescent="0.25">
      <c r="A78">
        <v>42856</v>
      </c>
      <c r="B78">
        <v>244160124.5</v>
      </c>
      <c r="C78">
        <v>186.5</v>
      </c>
      <c r="D78">
        <v>8.6999999999999993</v>
      </c>
      <c r="E78">
        <v>1</v>
      </c>
      <c r="F78">
        <v>31</v>
      </c>
      <c r="G78">
        <v>22</v>
      </c>
      <c r="H78">
        <v>1.0998743740000001</v>
      </c>
      <c r="I78">
        <v>1.0410164609999999</v>
      </c>
      <c r="K78">
        <f t="shared" si="18"/>
        <v>187253125.20415416</v>
      </c>
      <c r="L78">
        <f t="shared" si="19"/>
        <v>11247291.802701497</v>
      </c>
      <c r="M78">
        <f t="shared" si="20"/>
        <v>6430708.8001331287</v>
      </c>
      <c r="N78">
        <f t="shared" si="21"/>
        <v>3504057.7765637529</v>
      </c>
      <c r="O78">
        <f t="shared" si="22"/>
        <v>129753945.3095531</v>
      </c>
      <c r="P78">
        <f t="shared" si="23"/>
        <v>41686122.657687388</v>
      </c>
      <c r="Q78">
        <f t="shared" si="24"/>
        <v>-62376574.196798272</v>
      </c>
      <c r="R78">
        <f t="shared" si="25"/>
        <v>-61856612.032621399</v>
      </c>
      <c r="S78">
        <f t="shared" si="26"/>
        <v>255642065.3213734</v>
      </c>
    </row>
    <row r="79" spans="1:19" x14ac:dyDescent="0.25">
      <c r="A79">
        <v>42887</v>
      </c>
      <c r="B79">
        <v>275426179.89999998</v>
      </c>
      <c r="C79">
        <v>28.7</v>
      </c>
      <c r="D79">
        <v>66.7</v>
      </c>
      <c r="E79">
        <v>0</v>
      </c>
      <c r="F79">
        <v>30</v>
      </c>
      <c r="G79">
        <v>22</v>
      </c>
      <c r="H79">
        <v>1.102424858</v>
      </c>
      <c r="I79">
        <v>1.0427341000000001</v>
      </c>
      <c r="K79">
        <f t="shared" si="18"/>
        <v>187253125.20415416</v>
      </c>
      <c r="L79">
        <f t="shared" si="19"/>
        <v>1730816.4865283268</v>
      </c>
      <c r="M79">
        <f t="shared" si="20"/>
        <v>49302100.80102066</v>
      </c>
      <c r="N79">
        <f t="shared" si="21"/>
        <v>0</v>
      </c>
      <c r="O79">
        <f t="shared" si="22"/>
        <v>125568334.17053525</v>
      </c>
      <c r="P79">
        <f t="shared" si="23"/>
        <v>41686122.657687388</v>
      </c>
      <c r="Q79">
        <f t="shared" si="24"/>
        <v>-62521218.40183159</v>
      </c>
      <c r="R79">
        <f t="shared" si="25"/>
        <v>-61958673.174990892</v>
      </c>
      <c r="S79">
        <f t="shared" si="26"/>
        <v>281060607.74310333</v>
      </c>
    </row>
    <row r="80" spans="1:19" x14ac:dyDescent="0.25">
      <c r="A80">
        <v>42917</v>
      </c>
      <c r="B80">
        <v>302256564.30000001</v>
      </c>
      <c r="C80">
        <v>0.2</v>
      </c>
      <c r="D80">
        <v>93.8</v>
      </c>
      <c r="E80">
        <v>1</v>
      </c>
      <c r="F80">
        <v>31</v>
      </c>
      <c r="G80">
        <v>20</v>
      </c>
      <c r="H80">
        <v>1.1049812560000001</v>
      </c>
      <c r="I80">
        <v>1.0444545730000001</v>
      </c>
      <c r="K80">
        <f t="shared" si="18"/>
        <v>187253125.20415416</v>
      </c>
      <c r="L80">
        <f t="shared" si="19"/>
        <v>12061.438930510989</v>
      </c>
      <c r="M80">
        <f t="shared" si="20"/>
        <v>69333389.132469833</v>
      </c>
      <c r="N80">
        <f t="shared" si="21"/>
        <v>3504057.7765637529</v>
      </c>
      <c r="O80">
        <f t="shared" si="22"/>
        <v>129753945.3095531</v>
      </c>
      <c r="P80">
        <f t="shared" si="23"/>
        <v>37896475.143352166</v>
      </c>
      <c r="Q80">
        <f t="shared" si="24"/>
        <v>-62666198.0043144</v>
      </c>
      <c r="R80">
        <f t="shared" si="25"/>
        <v>-62060902.712044872</v>
      </c>
      <c r="S80">
        <f t="shared" si="26"/>
        <v>303025953.28866422</v>
      </c>
    </row>
    <row r="81" spans="1:19" x14ac:dyDescent="0.25">
      <c r="A81">
        <v>42948</v>
      </c>
      <c r="B81">
        <v>284023807.19999999</v>
      </c>
      <c r="C81">
        <v>20.8</v>
      </c>
      <c r="D81">
        <v>50.2</v>
      </c>
      <c r="E81">
        <v>1</v>
      </c>
      <c r="F81">
        <v>31</v>
      </c>
      <c r="G81">
        <v>22</v>
      </c>
      <c r="H81">
        <v>1.1075435819999999</v>
      </c>
      <c r="I81">
        <v>1.0461778850000001</v>
      </c>
      <c r="K81">
        <f t="shared" si="18"/>
        <v>187253125.20415416</v>
      </c>
      <c r="L81">
        <f t="shared" si="19"/>
        <v>1254389.6487731428</v>
      </c>
      <c r="M81">
        <f t="shared" si="20"/>
        <v>37105928.938699208</v>
      </c>
      <c r="N81">
        <f t="shared" si="21"/>
        <v>3504057.7765637529</v>
      </c>
      <c r="O81">
        <f t="shared" si="22"/>
        <v>129753945.3095531</v>
      </c>
      <c r="P81">
        <f t="shared" si="23"/>
        <v>41686122.657687388</v>
      </c>
      <c r="Q81">
        <f t="shared" si="24"/>
        <v>-62811513.798221037</v>
      </c>
      <c r="R81">
        <f t="shared" si="25"/>
        <v>-62163300.94088053</v>
      </c>
      <c r="S81">
        <f t="shared" si="26"/>
        <v>275582754.79632914</v>
      </c>
    </row>
    <row r="82" spans="1:19" x14ac:dyDescent="0.25">
      <c r="A82">
        <v>42979</v>
      </c>
      <c r="B82">
        <v>268671076.80000001</v>
      </c>
      <c r="C82">
        <v>66</v>
      </c>
      <c r="D82">
        <v>56.2</v>
      </c>
      <c r="E82">
        <v>1</v>
      </c>
      <c r="F82">
        <v>30</v>
      </c>
      <c r="G82">
        <v>20</v>
      </c>
      <c r="H82">
        <v>1.11011185</v>
      </c>
      <c r="I82">
        <v>1.0479040399999999</v>
      </c>
      <c r="K82">
        <f t="shared" si="18"/>
        <v>187253125.20415416</v>
      </c>
      <c r="L82">
        <f t="shared" si="19"/>
        <v>3980274.8470686264</v>
      </c>
      <c r="M82">
        <f t="shared" si="20"/>
        <v>41540900.52499792</v>
      </c>
      <c r="N82">
        <f t="shared" si="21"/>
        <v>3504057.7765637529</v>
      </c>
      <c r="O82">
        <f t="shared" si="22"/>
        <v>125568334.17053525</v>
      </c>
      <c r="P82">
        <f t="shared" si="23"/>
        <v>37896475.143352166</v>
      </c>
      <c r="Q82">
        <f t="shared" si="24"/>
        <v>-62957166.577525869</v>
      </c>
      <c r="R82">
        <f t="shared" si="25"/>
        <v>-62265868.099175595</v>
      </c>
      <c r="S82">
        <f t="shared" si="26"/>
        <v>274520132.98997045</v>
      </c>
    </row>
    <row r="83" spans="1:19" x14ac:dyDescent="0.25">
      <c r="A83">
        <v>43009</v>
      </c>
      <c r="B83">
        <v>249859153.69999999</v>
      </c>
      <c r="C83">
        <v>176</v>
      </c>
      <c r="D83">
        <v>5.3</v>
      </c>
      <c r="E83">
        <v>1</v>
      </c>
      <c r="F83">
        <v>31</v>
      </c>
      <c r="G83">
        <v>21</v>
      </c>
      <c r="H83">
        <v>1.112686074</v>
      </c>
      <c r="I83">
        <v>1.0496330439999999</v>
      </c>
      <c r="K83">
        <f t="shared" si="18"/>
        <v>187253125.20415416</v>
      </c>
      <c r="L83">
        <f t="shared" si="19"/>
        <v>10614066.258849669</v>
      </c>
      <c r="M83">
        <f t="shared" si="20"/>
        <v>3917558.2345638601</v>
      </c>
      <c r="N83">
        <f t="shared" si="21"/>
        <v>3504057.7765637529</v>
      </c>
      <c r="O83">
        <f t="shared" si="22"/>
        <v>129753945.3095531</v>
      </c>
      <c r="P83">
        <f t="shared" si="23"/>
        <v>39791298.900519781</v>
      </c>
      <c r="Q83">
        <f t="shared" si="24"/>
        <v>-63103157.136203237</v>
      </c>
      <c r="R83">
        <f t="shared" si="25"/>
        <v>-62368604.54344672</v>
      </c>
      <c r="S83">
        <f t="shared" si="26"/>
        <v>249362290.00455439</v>
      </c>
    </row>
    <row r="84" spans="1:19" x14ac:dyDescent="0.25">
      <c r="A84">
        <v>43040</v>
      </c>
      <c r="B84">
        <v>253035874.40000001</v>
      </c>
      <c r="C84">
        <v>455.1</v>
      </c>
      <c r="D84">
        <v>0</v>
      </c>
      <c r="E84">
        <v>0</v>
      </c>
      <c r="F84">
        <v>30</v>
      </c>
      <c r="G84">
        <v>22</v>
      </c>
      <c r="H84">
        <v>1.1152662659999999</v>
      </c>
      <c r="I84">
        <v>1.0513649</v>
      </c>
      <c r="K84">
        <f t="shared" si="18"/>
        <v>187253125.20415416</v>
      </c>
      <c r="L84">
        <f t="shared" si="19"/>
        <v>27445804.286377754</v>
      </c>
      <c r="M84">
        <f t="shared" si="20"/>
        <v>0</v>
      </c>
      <c r="N84">
        <f t="shared" si="21"/>
        <v>0</v>
      </c>
      <c r="O84">
        <f t="shared" si="22"/>
        <v>125568334.17053525</v>
      </c>
      <c r="P84">
        <f t="shared" si="23"/>
        <v>41686122.657687388</v>
      </c>
      <c r="Q84">
        <f t="shared" si="24"/>
        <v>-63249486.154802576</v>
      </c>
      <c r="R84">
        <f t="shared" si="25"/>
        <v>-62471510.451952212</v>
      </c>
      <c r="S84">
        <f t="shared" si="26"/>
        <v>256232389.71199977</v>
      </c>
    </row>
    <row r="85" spans="1:19" x14ac:dyDescent="0.25">
      <c r="A85">
        <v>43070</v>
      </c>
      <c r="B85">
        <v>278099027.30000001</v>
      </c>
      <c r="C85">
        <v>718.5</v>
      </c>
      <c r="D85">
        <v>0</v>
      </c>
      <c r="E85">
        <v>2</v>
      </c>
      <c r="F85">
        <v>31</v>
      </c>
      <c r="G85">
        <v>19</v>
      </c>
      <c r="H85">
        <v>1.117852442</v>
      </c>
      <c r="I85">
        <v>1.0530996130000001</v>
      </c>
      <c r="K85">
        <f t="shared" si="18"/>
        <v>187253125.20415416</v>
      </c>
      <c r="L85">
        <f t="shared" si="19"/>
        <v>43330719.357860729</v>
      </c>
      <c r="M85">
        <f t="shared" si="20"/>
        <v>0</v>
      </c>
      <c r="N85">
        <f t="shared" si="21"/>
        <v>7008115.5531275058</v>
      </c>
      <c r="O85">
        <f t="shared" si="22"/>
        <v>129753945.3095531</v>
      </c>
      <c r="P85">
        <f t="shared" si="23"/>
        <v>36001651.386184558</v>
      </c>
      <c r="Q85">
        <f t="shared" si="24"/>
        <v>-63396154.540723152</v>
      </c>
      <c r="R85">
        <f t="shared" si="25"/>
        <v>-62574586.121789239</v>
      </c>
      <c r="S85">
        <f t="shared" si="26"/>
        <v>277376816.1483677</v>
      </c>
    </row>
    <row r="86" spans="1:19" x14ac:dyDescent="0.25">
      <c r="A86">
        <v>43101</v>
      </c>
      <c r="B86">
        <v>289798490.89999998</v>
      </c>
      <c r="C86">
        <v>757.8</v>
      </c>
      <c r="D86">
        <v>0</v>
      </c>
      <c r="E86">
        <v>1</v>
      </c>
      <c r="F86">
        <v>31</v>
      </c>
      <c r="G86">
        <v>22</v>
      </c>
      <c r="H86">
        <v>1.1204017740000001</v>
      </c>
      <c r="I86">
        <v>1.055026998</v>
      </c>
      <c r="K86">
        <f t="shared" si="18"/>
        <v>187253125.20415416</v>
      </c>
      <c r="L86">
        <f t="shared" si="19"/>
        <v>45700792.10770613</v>
      </c>
      <c r="M86">
        <f t="shared" si="20"/>
        <v>0</v>
      </c>
      <c r="N86">
        <f t="shared" si="21"/>
        <v>3504057.7765637529</v>
      </c>
      <c r="O86">
        <f t="shared" si="22"/>
        <v>129753945.3095531</v>
      </c>
      <c r="P86">
        <f t="shared" si="23"/>
        <v>41686122.657687388</v>
      </c>
      <c r="Q86">
        <f t="shared" si="24"/>
        <v>-63540733.413010143</v>
      </c>
      <c r="R86">
        <f t="shared" si="25"/>
        <v>-62689110.253394194</v>
      </c>
      <c r="S86">
        <f t="shared" si="26"/>
        <v>281668199.38926023</v>
      </c>
    </row>
    <row r="87" spans="1:19" x14ac:dyDescent="0.25">
      <c r="A87">
        <v>43132</v>
      </c>
      <c r="B87">
        <v>251614557</v>
      </c>
      <c r="C87">
        <v>577.1</v>
      </c>
      <c r="D87">
        <v>0</v>
      </c>
      <c r="E87">
        <v>1</v>
      </c>
      <c r="F87">
        <v>28</v>
      </c>
      <c r="G87">
        <v>19</v>
      </c>
      <c r="H87">
        <v>1.1229569189999999</v>
      </c>
      <c r="I87">
        <v>1.0569579090000001</v>
      </c>
      <c r="K87">
        <f t="shared" si="18"/>
        <v>187253125.20415416</v>
      </c>
      <c r="L87">
        <f t="shared" si="19"/>
        <v>34803282.033989459</v>
      </c>
      <c r="M87">
        <f t="shared" si="20"/>
        <v>0</v>
      </c>
      <c r="N87">
        <f t="shared" si="21"/>
        <v>3504057.7765637529</v>
      </c>
      <c r="O87">
        <f t="shared" si="22"/>
        <v>117197111.89249957</v>
      </c>
      <c r="P87">
        <f t="shared" si="23"/>
        <v>36001651.386184558</v>
      </c>
      <c r="Q87">
        <f t="shared" si="24"/>
        <v>-63685641.954788812</v>
      </c>
      <c r="R87">
        <f t="shared" si="25"/>
        <v>-62803843.897934064</v>
      </c>
      <c r="S87">
        <f t="shared" si="26"/>
        <v>252269742.44066864</v>
      </c>
    </row>
    <row r="88" spans="1:19" x14ac:dyDescent="0.25">
      <c r="A88">
        <v>43160</v>
      </c>
      <c r="B88">
        <v>268375998.5</v>
      </c>
      <c r="C88">
        <v>582.6</v>
      </c>
      <c r="D88">
        <v>0</v>
      </c>
      <c r="E88">
        <v>0</v>
      </c>
      <c r="F88">
        <v>31</v>
      </c>
      <c r="G88">
        <v>22</v>
      </c>
      <c r="H88">
        <v>1.1255178910000001</v>
      </c>
      <c r="I88">
        <v>1.058892355</v>
      </c>
      <c r="K88">
        <f t="shared" si="18"/>
        <v>187253125.20415416</v>
      </c>
      <c r="L88">
        <f t="shared" si="19"/>
        <v>35134971.60457851</v>
      </c>
      <c r="M88">
        <f t="shared" si="20"/>
        <v>0</v>
      </c>
      <c r="N88">
        <f t="shared" si="21"/>
        <v>0</v>
      </c>
      <c r="O88">
        <f t="shared" si="22"/>
        <v>129753945.3095531</v>
      </c>
      <c r="P88">
        <f t="shared" si="23"/>
        <v>41686122.657687388</v>
      </c>
      <c r="Q88">
        <f t="shared" si="24"/>
        <v>-63830880.960033543</v>
      </c>
      <c r="R88">
        <f t="shared" si="25"/>
        <v>-62918787.590183757</v>
      </c>
      <c r="S88">
        <f t="shared" si="26"/>
        <v>267078496.22575584</v>
      </c>
    </row>
    <row r="89" spans="1:19" x14ac:dyDescent="0.25">
      <c r="A89">
        <v>43191</v>
      </c>
      <c r="B89">
        <v>248656909</v>
      </c>
      <c r="C89">
        <v>442.5</v>
      </c>
      <c r="D89">
        <v>0</v>
      </c>
      <c r="E89">
        <v>0</v>
      </c>
      <c r="F89">
        <v>30</v>
      </c>
      <c r="G89">
        <v>20</v>
      </c>
      <c r="H89">
        <v>1.1280847039999999</v>
      </c>
      <c r="I89">
        <v>1.060830341</v>
      </c>
      <c r="K89">
        <f t="shared" si="18"/>
        <v>187253125.20415416</v>
      </c>
      <c r="L89">
        <f t="shared" si="19"/>
        <v>26685933.633755561</v>
      </c>
      <c r="M89">
        <f t="shared" si="20"/>
        <v>0</v>
      </c>
      <c r="N89">
        <f t="shared" si="21"/>
        <v>0</v>
      </c>
      <c r="O89">
        <f t="shared" si="22"/>
        <v>125568334.17053525</v>
      </c>
      <c r="P89">
        <f t="shared" si="23"/>
        <v>37896475.143352166</v>
      </c>
      <c r="Q89">
        <f t="shared" si="24"/>
        <v>-63976451.222718649</v>
      </c>
      <c r="R89">
        <f t="shared" si="25"/>
        <v>-63033941.627240479</v>
      </c>
      <c r="S89">
        <f t="shared" si="26"/>
        <v>250393475.30183798</v>
      </c>
    </row>
    <row r="90" spans="1:19" x14ac:dyDescent="0.25">
      <c r="A90">
        <v>43221</v>
      </c>
      <c r="B90">
        <v>263110475.40000001</v>
      </c>
      <c r="C90">
        <v>75.599999999999994</v>
      </c>
      <c r="D90">
        <v>38.200000000000003</v>
      </c>
      <c r="E90">
        <v>1</v>
      </c>
      <c r="F90">
        <v>31</v>
      </c>
      <c r="G90">
        <v>22</v>
      </c>
      <c r="H90">
        <v>1.1306573710000001</v>
      </c>
      <c r="I90">
        <v>1.0627718749999999</v>
      </c>
      <c r="K90">
        <f t="shared" si="18"/>
        <v>187253125.20415416</v>
      </c>
      <c r="L90">
        <f t="shared" si="19"/>
        <v>4559223.915733153</v>
      </c>
      <c r="M90">
        <f t="shared" si="20"/>
        <v>28235985.766101789</v>
      </c>
      <c r="N90">
        <f t="shared" si="21"/>
        <v>3504057.7765637529</v>
      </c>
      <c r="O90">
        <f t="shared" si="22"/>
        <v>129753945.3095531</v>
      </c>
      <c r="P90">
        <f t="shared" si="23"/>
        <v>41686122.657687388</v>
      </c>
      <c r="Q90">
        <f t="shared" si="24"/>
        <v>-64122353.480106056</v>
      </c>
      <c r="R90">
        <f t="shared" si="25"/>
        <v>-63149306.484459713</v>
      </c>
      <c r="S90">
        <f t="shared" si="26"/>
        <v>267720800.66522759</v>
      </c>
    </row>
    <row r="91" spans="1:19" x14ac:dyDescent="0.25">
      <c r="A91">
        <v>43252</v>
      </c>
      <c r="B91">
        <v>281217537.19999999</v>
      </c>
      <c r="C91">
        <v>16.7</v>
      </c>
      <c r="D91">
        <v>54</v>
      </c>
      <c r="E91">
        <v>0</v>
      </c>
      <c r="F91">
        <v>30</v>
      </c>
      <c r="G91">
        <v>21</v>
      </c>
      <c r="H91">
        <v>1.133235904</v>
      </c>
      <c r="I91">
        <v>1.064716961</v>
      </c>
      <c r="K91">
        <f t="shared" si="18"/>
        <v>187253125.20415416</v>
      </c>
      <c r="L91">
        <f t="shared" si="19"/>
        <v>1007130.1506976675</v>
      </c>
      <c r="M91">
        <f t="shared" si="20"/>
        <v>39914744.276688389</v>
      </c>
      <c r="N91">
        <f t="shared" si="21"/>
        <v>0</v>
      </c>
      <c r="O91">
        <f t="shared" si="22"/>
        <v>125568334.17053525</v>
      </c>
      <c r="P91">
        <f t="shared" si="23"/>
        <v>39791298.900519781</v>
      </c>
      <c r="Q91">
        <f t="shared" si="24"/>
        <v>-64268588.412745178</v>
      </c>
      <c r="R91">
        <f t="shared" si="25"/>
        <v>-63264882.399519227</v>
      </c>
      <c r="S91">
        <f t="shared" si="26"/>
        <v>266001161.89033088</v>
      </c>
    </row>
    <row r="92" spans="1:19" x14ac:dyDescent="0.25">
      <c r="A92">
        <v>43282</v>
      </c>
      <c r="B92">
        <v>323148008.69999999</v>
      </c>
      <c r="C92">
        <v>1.3</v>
      </c>
      <c r="D92">
        <v>106.9</v>
      </c>
      <c r="E92">
        <v>1</v>
      </c>
      <c r="F92">
        <v>31</v>
      </c>
      <c r="G92">
        <v>21</v>
      </c>
      <c r="H92">
        <v>1.1358203179999999</v>
      </c>
      <c r="I92">
        <v>1.0666656080000001</v>
      </c>
      <c r="K92">
        <f t="shared" si="18"/>
        <v>187253125.20415416</v>
      </c>
      <c r="L92">
        <f t="shared" si="19"/>
        <v>78399.353048321427</v>
      </c>
      <c r="M92">
        <f t="shared" si="20"/>
        <v>79016410.429222018</v>
      </c>
      <c r="N92">
        <f t="shared" si="21"/>
        <v>3504057.7765637529</v>
      </c>
      <c r="O92">
        <f t="shared" si="22"/>
        <v>129753945.3095531</v>
      </c>
      <c r="P92">
        <f t="shared" si="23"/>
        <v>39791298.900519781</v>
      </c>
      <c r="Q92">
        <f t="shared" si="24"/>
        <v>-64415156.871322833</v>
      </c>
      <c r="R92">
        <f t="shared" si="25"/>
        <v>-63380669.907193936</v>
      </c>
      <c r="S92">
        <f t="shared" si="26"/>
        <v>311601410.19454437</v>
      </c>
    </row>
    <row r="93" spans="1:19" x14ac:dyDescent="0.25">
      <c r="A93">
        <v>43313</v>
      </c>
      <c r="B93">
        <v>325222346.5</v>
      </c>
      <c r="C93">
        <v>2.7</v>
      </c>
      <c r="D93">
        <v>119.4</v>
      </c>
      <c r="E93">
        <v>1</v>
      </c>
      <c r="F93">
        <v>31</v>
      </c>
      <c r="G93">
        <v>22</v>
      </c>
      <c r="H93">
        <v>1.138410626</v>
      </c>
      <c r="I93">
        <v>1.0686178200000001</v>
      </c>
      <c r="K93">
        <f t="shared" si="18"/>
        <v>187253125.20415416</v>
      </c>
      <c r="L93">
        <f t="shared" si="19"/>
        <v>162829.42556189836</v>
      </c>
      <c r="M93">
        <f t="shared" si="20"/>
        <v>88255934.567344338</v>
      </c>
      <c r="N93">
        <f t="shared" si="21"/>
        <v>3504057.7765637529</v>
      </c>
      <c r="O93">
        <f t="shared" si="22"/>
        <v>129753945.3095531</v>
      </c>
      <c r="P93">
        <f t="shared" si="23"/>
        <v>41686122.657687388</v>
      </c>
      <c r="Q93">
        <f t="shared" si="24"/>
        <v>-64562059.593100913</v>
      </c>
      <c r="R93">
        <f t="shared" si="25"/>
        <v>-63496669.245161586</v>
      </c>
      <c r="S93">
        <f t="shared" si="26"/>
        <v>322557286.10260212</v>
      </c>
    </row>
    <row r="94" spans="1:19" x14ac:dyDescent="0.25">
      <c r="A94">
        <v>43344</v>
      </c>
      <c r="B94">
        <v>281705838.60000002</v>
      </c>
      <c r="C94">
        <v>62.2</v>
      </c>
      <c r="D94">
        <v>63.6</v>
      </c>
      <c r="E94">
        <v>1</v>
      </c>
      <c r="F94">
        <v>30</v>
      </c>
      <c r="G94">
        <v>19</v>
      </c>
      <c r="H94">
        <v>1.1410068419999999</v>
      </c>
      <c r="I94">
        <v>1.070573606</v>
      </c>
      <c r="K94">
        <f t="shared" si="18"/>
        <v>187253125.20415416</v>
      </c>
      <c r="L94">
        <f t="shared" si="19"/>
        <v>3751107.5073889177</v>
      </c>
      <c r="M94">
        <f t="shared" si="20"/>
        <v>47010698.814766325</v>
      </c>
      <c r="N94">
        <f t="shared" si="21"/>
        <v>3504057.7765637529</v>
      </c>
      <c r="O94">
        <f t="shared" si="22"/>
        <v>125568334.17053525</v>
      </c>
      <c r="P94">
        <f t="shared" si="23"/>
        <v>36001651.386184558</v>
      </c>
      <c r="Q94">
        <f t="shared" si="24"/>
        <v>-64709297.372053757</v>
      </c>
      <c r="R94">
        <f t="shared" si="25"/>
        <v>-63612880.948197111</v>
      </c>
      <c r="S94">
        <f t="shared" si="26"/>
        <v>274766796.53934211</v>
      </c>
    </row>
    <row r="95" spans="1:19" x14ac:dyDescent="0.25">
      <c r="A95">
        <v>43374</v>
      </c>
      <c r="B95">
        <v>252830302.90000001</v>
      </c>
      <c r="C95">
        <v>285.89999999999998</v>
      </c>
      <c r="D95">
        <v>10.1</v>
      </c>
      <c r="E95">
        <v>1</v>
      </c>
      <c r="F95">
        <v>31</v>
      </c>
      <c r="G95">
        <v>22</v>
      </c>
      <c r="H95">
        <v>1.1436089780000001</v>
      </c>
      <c r="I95">
        <v>1.0725329720000001</v>
      </c>
      <c r="K95">
        <f t="shared" si="18"/>
        <v>187253125.20415416</v>
      </c>
      <c r="L95">
        <f t="shared" si="19"/>
        <v>17241826.951165456</v>
      </c>
      <c r="M95">
        <f t="shared" si="20"/>
        <v>7465535.5036028279</v>
      </c>
      <c r="N95">
        <f t="shared" si="21"/>
        <v>3504057.7765637529</v>
      </c>
      <c r="O95">
        <f t="shared" si="22"/>
        <v>129753945.3095531</v>
      </c>
      <c r="P95">
        <f t="shared" si="23"/>
        <v>41686122.657687388</v>
      </c>
      <c r="Q95">
        <f t="shared" si="24"/>
        <v>-64856870.888730831</v>
      </c>
      <c r="R95">
        <f t="shared" si="25"/>
        <v>-63729305.372817151</v>
      </c>
      <c r="S95">
        <f t="shared" si="26"/>
        <v>258318437.14117873</v>
      </c>
    </row>
    <row r="96" spans="1:19" x14ac:dyDescent="0.25">
      <c r="A96">
        <v>43405</v>
      </c>
      <c r="B96">
        <v>259398467.19999999</v>
      </c>
      <c r="C96">
        <v>517.70000000000005</v>
      </c>
      <c r="D96">
        <v>0</v>
      </c>
      <c r="E96">
        <v>0</v>
      </c>
      <c r="F96">
        <v>30</v>
      </c>
      <c r="G96">
        <v>22</v>
      </c>
      <c r="H96">
        <v>1.1462170490000001</v>
      </c>
      <c r="I96">
        <v>1.074495923</v>
      </c>
      <c r="K96">
        <f t="shared" si="18"/>
        <v>187253125.20415416</v>
      </c>
      <c r="L96">
        <f t="shared" si="19"/>
        <v>31221034.671627697</v>
      </c>
      <c r="M96">
        <f t="shared" si="20"/>
        <v>0</v>
      </c>
      <c r="N96">
        <f t="shared" si="21"/>
        <v>0</v>
      </c>
      <c r="O96">
        <f t="shared" si="22"/>
        <v>125568334.17053525</v>
      </c>
      <c r="P96">
        <f t="shared" si="23"/>
        <v>41686122.657687388</v>
      </c>
      <c r="Q96">
        <f t="shared" si="24"/>
        <v>-65004780.993818901</v>
      </c>
      <c r="R96">
        <f t="shared" si="25"/>
        <v>-63845942.816118866</v>
      </c>
      <c r="S96">
        <f t="shared" si="26"/>
        <v>256877892.89406672</v>
      </c>
    </row>
    <row r="97" spans="1:19" x14ac:dyDescent="0.25">
      <c r="A97">
        <v>43435</v>
      </c>
      <c r="B97">
        <v>265712562.69999999</v>
      </c>
      <c r="C97">
        <v>564.1</v>
      </c>
      <c r="D97">
        <v>0</v>
      </c>
      <c r="E97">
        <v>2</v>
      </c>
      <c r="F97">
        <v>31</v>
      </c>
      <c r="G97">
        <v>19</v>
      </c>
      <c r="H97">
        <v>1.1488310669999999</v>
      </c>
      <c r="I97">
        <v>1.076462467</v>
      </c>
      <c r="K97">
        <f t="shared" si="18"/>
        <v>187253125.20415416</v>
      </c>
      <c r="L97">
        <f t="shared" si="19"/>
        <v>34019288.503506243</v>
      </c>
      <c r="M97">
        <f t="shared" si="20"/>
        <v>0</v>
      </c>
      <c r="N97">
        <f t="shared" si="21"/>
        <v>7008115.5531275058</v>
      </c>
      <c r="O97">
        <f t="shared" si="22"/>
        <v>129753945.3095531</v>
      </c>
      <c r="P97">
        <f t="shared" si="23"/>
        <v>36001651.386184558</v>
      </c>
      <c r="Q97">
        <f t="shared" si="24"/>
        <v>-65153028.367867418</v>
      </c>
      <c r="R97">
        <f t="shared" si="25"/>
        <v>-63962793.753457777</v>
      </c>
      <c r="S97">
        <f t="shared" si="26"/>
        <v>264920303.83520037</v>
      </c>
    </row>
    <row r="98" spans="1:19" x14ac:dyDescent="0.25">
      <c r="A98">
        <v>43466</v>
      </c>
      <c r="B98">
        <v>287103504.5</v>
      </c>
      <c r="C98">
        <v>768.1</v>
      </c>
      <c r="D98">
        <v>0</v>
      </c>
      <c r="E98">
        <v>1</v>
      </c>
      <c r="F98">
        <v>31</v>
      </c>
      <c r="G98">
        <v>22</v>
      </c>
      <c r="H98">
        <v>1.1507832179999999</v>
      </c>
      <c r="I98">
        <v>1.078053248</v>
      </c>
      <c r="K98">
        <f t="shared" ref="K98:K129" si="27">WHSL_kWhA</f>
        <v>187253125.20415416</v>
      </c>
      <c r="L98">
        <f t="shared" ref="L98:L129" si="28">N10HDD18*C98</f>
        <v>46321956.212627456</v>
      </c>
      <c r="M98">
        <f t="shared" ref="M98:M129" si="29">N10CDD18*D98</f>
        <v>0</v>
      </c>
      <c r="N98">
        <f t="shared" ref="N98:N129" si="30">StatDays*E98</f>
        <v>3504057.7765637529</v>
      </c>
      <c r="O98">
        <f t="shared" ref="O98:O129" si="31">MonthDays*F98</f>
        <v>129753945.3095531</v>
      </c>
      <c r="P98">
        <f t="shared" ref="P98:P129" si="32">PeakDays*G98</f>
        <v>41686122.657687388</v>
      </c>
      <c r="Q98">
        <f t="shared" ref="Q98:Q129" si="33">OntarioGDP*H98</f>
        <v>-65263739.640512139</v>
      </c>
      <c r="R98">
        <f t="shared" ref="R98:R129" si="34">LondonPop*I98</f>
        <v>-64057317.064886823</v>
      </c>
      <c r="S98">
        <f t="shared" ref="S98:S129" si="35">SUM(K98:R98)</f>
        <v>279198150.45518684</v>
      </c>
    </row>
    <row r="99" spans="1:19" x14ac:dyDescent="0.25">
      <c r="A99">
        <v>43497</v>
      </c>
      <c r="B99">
        <v>255789708.59999999</v>
      </c>
      <c r="C99">
        <v>627.1</v>
      </c>
      <c r="D99">
        <v>0</v>
      </c>
      <c r="E99">
        <v>1</v>
      </c>
      <c r="F99">
        <v>28</v>
      </c>
      <c r="G99">
        <v>19</v>
      </c>
      <c r="H99">
        <v>1.152738686</v>
      </c>
      <c r="I99">
        <v>1.0796463789999999</v>
      </c>
      <c r="K99">
        <f t="shared" si="27"/>
        <v>187253125.20415416</v>
      </c>
      <c r="L99">
        <f t="shared" si="28"/>
        <v>37818641.766617209</v>
      </c>
      <c r="M99">
        <f t="shared" si="29"/>
        <v>0</v>
      </c>
      <c r="N99">
        <f t="shared" si="30"/>
        <v>3504057.7765637529</v>
      </c>
      <c r="O99">
        <f t="shared" si="31"/>
        <v>117197111.89249957</v>
      </c>
      <c r="P99">
        <f t="shared" si="32"/>
        <v>36001651.386184558</v>
      </c>
      <c r="Q99">
        <f t="shared" si="33"/>
        <v>-65374639.028364837</v>
      </c>
      <c r="R99">
        <f t="shared" si="34"/>
        <v>-64151980.011992842</v>
      </c>
      <c r="S99">
        <f t="shared" si="35"/>
        <v>252247968.9856616</v>
      </c>
    </row>
    <row r="100" spans="1:19" x14ac:dyDescent="0.25">
      <c r="A100">
        <v>43525</v>
      </c>
      <c r="B100">
        <v>268817713.80000001</v>
      </c>
      <c r="C100">
        <v>606.79999999999995</v>
      </c>
      <c r="D100">
        <v>0</v>
      </c>
      <c r="E100">
        <v>0</v>
      </c>
      <c r="F100">
        <v>31</v>
      </c>
      <c r="G100">
        <v>21</v>
      </c>
      <c r="H100">
        <v>1.154697477</v>
      </c>
      <c r="I100">
        <v>1.081241865</v>
      </c>
      <c r="K100">
        <f t="shared" si="27"/>
        <v>187253125.20415416</v>
      </c>
      <c r="L100">
        <f t="shared" si="28"/>
        <v>36594405.715170339</v>
      </c>
      <c r="M100">
        <f t="shared" si="29"/>
        <v>0</v>
      </c>
      <c r="N100">
        <f t="shared" si="30"/>
        <v>0</v>
      </c>
      <c r="O100">
        <f t="shared" si="31"/>
        <v>129753945.3095531</v>
      </c>
      <c r="P100">
        <f t="shared" si="32"/>
        <v>39791298.900519781</v>
      </c>
      <c r="Q100">
        <f t="shared" si="33"/>
        <v>-65485726.871700227</v>
      </c>
      <c r="R100">
        <f t="shared" si="34"/>
        <v>-64246782.891873024</v>
      </c>
      <c r="S100">
        <f t="shared" si="35"/>
        <v>263660265.36582413</v>
      </c>
    </row>
    <row r="101" spans="1:19" x14ac:dyDescent="0.25">
      <c r="A101">
        <v>43556</v>
      </c>
      <c r="B101">
        <v>238123760.19999999</v>
      </c>
      <c r="C101">
        <v>349.3</v>
      </c>
      <c r="D101">
        <v>0</v>
      </c>
      <c r="E101">
        <v>0</v>
      </c>
      <c r="F101">
        <v>30</v>
      </c>
      <c r="G101">
        <v>21</v>
      </c>
      <c r="H101">
        <v>1.1566595959999999</v>
      </c>
      <c r="I101">
        <v>1.0828397089999999</v>
      </c>
      <c r="K101">
        <f t="shared" si="27"/>
        <v>187253125.20415416</v>
      </c>
      <c r="L101">
        <f t="shared" si="28"/>
        <v>21065303.092137441</v>
      </c>
      <c r="M101">
        <f t="shared" si="29"/>
        <v>0</v>
      </c>
      <c r="N101">
        <f t="shared" si="30"/>
        <v>0</v>
      </c>
      <c r="O101">
        <f t="shared" si="31"/>
        <v>125568334.17053525</v>
      </c>
      <c r="P101">
        <f t="shared" si="32"/>
        <v>39791298.900519781</v>
      </c>
      <c r="Q101">
        <f t="shared" si="33"/>
        <v>-65597003.454080567</v>
      </c>
      <c r="R101">
        <f t="shared" si="34"/>
        <v>-64341725.882785685</v>
      </c>
      <c r="S101">
        <f t="shared" si="35"/>
        <v>243739332.03048038</v>
      </c>
    </row>
    <row r="102" spans="1:19" x14ac:dyDescent="0.25">
      <c r="A102">
        <v>43586</v>
      </c>
      <c r="B102">
        <v>240428351.30000001</v>
      </c>
      <c r="C102">
        <v>177.1</v>
      </c>
      <c r="D102">
        <v>2.5</v>
      </c>
      <c r="E102">
        <v>1</v>
      </c>
      <c r="F102">
        <v>31</v>
      </c>
      <c r="G102">
        <v>22</v>
      </c>
      <c r="H102">
        <v>1.1586250499999999</v>
      </c>
      <c r="I102">
        <v>1.0844399140000001</v>
      </c>
      <c r="K102">
        <f t="shared" si="27"/>
        <v>187253125.20415416</v>
      </c>
      <c r="L102">
        <f t="shared" si="28"/>
        <v>10680404.17296748</v>
      </c>
      <c r="M102">
        <f t="shared" si="29"/>
        <v>1847904.8276244625</v>
      </c>
      <c r="N102">
        <f t="shared" si="30"/>
        <v>3504057.7765637529</v>
      </c>
      <c r="O102">
        <f t="shared" si="31"/>
        <v>129753945.3095531</v>
      </c>
      <c r="P102">
        <f t="shared" si="32"/>
        <v>41686122.657687388</v>
      </c>
      <c r="Q102">
        <f t="shared" si="33"/>
        <v>-65708469.172493055</v>
      </c>
      <c r="R102">
        <f t="shared" si="34"/>
        <v>-64436809.16298914</v>
      </c>
      <c r="S102">
        <f t="shared" si="35"/>
        <v>244580281.61306816</v>
      </c>
    </row>
    <row r="103" spans="1:19" x14ac:dyDescent="0.25">
      <c r="A103">
        <v>43617</v>
      </c>
      <c r="B103">
        <v>261805911.09999999</v>
      </c>
      <c r="C103">
        <v>35.799999999999997</v>
      </c>
      <c r="D103">
        <v>37.5</v>
      </c>
      <c r="E103">
        <v>0</v>
      </c>
      <c r="F103">
        <v>30</v>
      </c>
      <c r="G103">
        <v>20</v>
      </c>
      <c r="H103">
        <v>1.160593843</v>
      </c>
      <c r="I103">
        <v>1.086042484</v>
      </c>
      <c r="K103">
        <f t="shared" si="27"/>
        <v>187253125.20415416</v>
      </c>
      <c r="L103">
        <f t="shared" si="28"/>
        <v>2158997.5685614669</v>
      </c>
      <c r="M103">
        <f t="shared" si="29"/>
        <v>27718572.414366938</v>
      </c>
      <c r="N103">
        <f t="shared" si="30"/>
        <v>0</v>
      </c>
      <c r="O103">
        <f t="shared" si="31"/>
        <v>125568334.17053525</v>
      </c>
      <c r="P103">
        <f t="shared" si="32"/>
        <v>37896475.143352166</v>
      </c>
      <c r="Q103">
        <f t="shared" si="33"/>
        <v>-65820124.253787495</v>
      </c>
      <c r="R103">
        <f t="shared" si="34"/>
        <v>-64532032.97016111</v>
      </c>
      <c r="S103">
        <f t="shared" si="35"/>
        <v>250243347.27702132</v>
      </c>
    </row>
    <row r="104" spans="1:19" x14ac:dyDescent="0.25">
      <c r="A104">
        <v>43647</v>
      </c>
      <c r="B104">
        <v>332403791.10000002</v>
      </c>
      <c r="C104">
        <v>0</v>
      </c>
      <c r="D104">
        <v>136.5</v>
      </c>
      <c r="E104">
        <v>1</v>
      </c>
      <c r="F104">
        <v>31</v>
      </c>
      <c r="G104">
        <v>22</v>
      </c>
      <c r="H104">
        <v>1.162565981</v>
      </c>
      <c r="I104">
        <v>1.0876474220000001</v>
      </c>
      <c r="K104">
        <f t="shared" si="27"/>
        <v>187253125.20415416</v>
      </c>
      <c r="L104">
        <f t="shared" si="28"/>
        <v>0</v>
      </c>
      <c r="M104">
        <f t="shared" si="29"/>
        <v>100895603.58829565</v>
      </c>
      <c r="N104">
        <f t="shared" si="30"/>
        <v>3504057.7765637529</v>
      </c>
      <c r="O104">
        <f t="shared" si="31"/>
        <v>129753945.3095531</v>
      </c>
      <c r="P104">
        <f t="shared" si="32"/>
        <v>41686122.657687388</v>
      </c>
      <c r="Q104">
        <f t="shared" si="33"/>
        <v>-65931969.0382386</v>
      </c>
      <c r="R104">
        <f t="shared" si="34"/>
        <v>-64627397.482559934</v>
      </c>
      <c r="S104">
        <f t="shared" si="35"/>
        <v>332533488.01545554</v>
      </c>
    </row>
    <row r="105" spans="1:19" x14ac:dyDescent="0.25">
      <c r="A105">
        <v>43678</v>
      </c>
      <c r="B105">
        <v>300975559.89999998</v>
      </c>
      <c r="C105">
        <v>10.5</v>
      </c>
      <c r="D105">
        <v>75.8</v>
      </c>
      <c r="E105">
        <v>1</v>
      </c>
      <c r="F105">
        <v>31</v>
      </c>
      <c r="G105">
        <v>21</v>
      </c>
      <c r="H105">
        <v>1.1645414709999999</v>
      </c>
      <c r="I105">
        <v>1.0892547319999999</v>
      </c>
      <c r="K105">
        <f t="shared" si="27"/>
        <v>187253125.20415416</v>
      </c>
      <c r="L105">
        <f t="shared" si="28"/>
        <v>633225.54385182692</v>
      </c>
      <c r="M105">
        <f t="shared" si="29"/>
        <v>56028474.373573698</v>
      </c>
      <c r="N105">
        <f t="shared" si="30"/>
        <v>3504057.7765637529</v>
      </c>
      <c r="O105">
        <f t="shared" si="31"/>
        <v>129753945.3095531</v>
      </c>
      <c r="P105">
        <f t="shared" si="32"/>
        <v>39791298.900519781</v>
      </c>
      <c r="Q105">
        <f t="shared" si="33"/>
        <v>-66044003.922833554</v>
      </c>
      <c r="R105">
        <f t="shared" si="34"/>
        <v>-64722902.937863335</v>
      </c>
      <c r="S105">
        <f t="shared" si="35"/>
        <v>286197220.24751943</v>
      </c>
    </row>
    <row r="106" spans="1:19" x14ac:dyDescent="0.25">
      <c r="A106">
        <v>43709</v>
      </c>
      <c r="B106">
        <v>262855031.90000001</v>
      </c>
      <c r="C106">
        <v>42.9</v>
      </c>
      <c r="D106">
        <v>23.4</v>
      </c>
      <c r="E106">
        <v>1</v>
      </c>
      <c r="F106">
        <v>30</v>
      </c>
      <c r="G106">
        <v>20</v>
      </c>
      <c r="H106">
        <v>1.1665203179999999</v>
      </c>
      <c r="I106">
        <v>1.0908644169999999</v>
      </c>
      <c r="K106">
        <f t="shared" si="27"/>
        <v>187253125.20415416</v>
      </c>
      <c r="L106">
        <f t="shared" si="28"/>
        <v>2587178.650594607</v>
      </c>
      <c r="M106">
        <f t="shared" si="29"/>
        <v>17296389.186564967</v>
      </c>
      <c r="N106">
        <f t="shared" si="30"/>
        <v>3504057.7765637529</v>
      </c>
      <c r="O106">
        <f t="shared" si="31"/>
        <v>125568334.17053525</v>
      </c>
      <c r="P106">
        <f t="shared" si="32"/>
        <v>37896475.143352166</v>
      </c>
      <c r="Q106">
        <f t="shared" si="33"/>
        <v>-66156229.191134609</v>
      </c>
      <c r="R106">
        <f t="shared" si="34"/>
        <v>-64818549.514329657</v>
      </c>
      <c r="S106">
        <f t="shared" si="35"/>
        <v>243130781.42630064</v>
      </c>
    </row>
    <row r="107" spans="1:19" x14ac:dyDescent="0.25">
      <c r="A107">
        <v>43739</v>
      </c>
      <c r="B107">
        <v>244083278</v>
      </c>
      <c r="C107">
        <v>244.3</v>
      </c>
      <c r="D107">
        <v>4.5</v>
      </c>
      <c r="E107">
        <v>1</v>
      </c>
      <c r="F107">
        <v>31</v>
      </c>
      <c r="G107">
        <v>22</v>
      </c>
      <c r="H107">
        <v>1.168502527</v>
      </c>
      <c r="I107">
        <v>1.09247648</v>
      </c>
      <c r="K107">
        <f t="shared" si="27"/>
        <v>187253125.20415416</v>
      </c>
      <c r="L107">
        <f t="shared" si="28"/>
        <v>14733047.653619174</v>
      </c>
      <c r="M107">
        <f t="shared" si="29"/>
        <v>3326228.6897240323</v>
      </c>
      <c r="N107">
        <f t="shared" si="30"/>
        <v>3504057.7765637529</v>
      </c>
      <c r="O107">
        <f t="shared" si="31"/>
        <v>129753945.3095531</v>
      </c>
      <c r="P107">
        <f t="shared" si="32"/>
        <v>41686122.657687388</v>
      </c>
      <c r="Q107">
        <f t="shared" si="33"/>
        <v>-66268645.126704052</v>
      </c>
      <c r="R107">
        <f t="shared" si="34"/>
        <v>-64914337.390217185</v>
      </c>
      <c r="S107">
        <f t="shared" si="35"/>
        <v>249073544.77438039</v>
      </c>
    </row>
    <row r="108" spans="1:19" x14ac:dyDescent="0.25">
      <c r="A108">
        <v>43770</v>
      </c>
      <c r="B108">
        <v>253920207</v>
      </c>
      <c r="C108">
        <v>518.6</v>
      </c>
      <c r="D108">
        <v>0</v>
      </c>
      <c r="E108">
        <v>0</v>
      </c>
      <c r="F108">
        <v>30</v>
      </c>
      <c r="G108">
        <v>21</v>
      </c>
      <c r="H108">
        <v>1.170488105</v>
      </c>
      <c r="I108">
        <v>1.094090926</v>
      </c>
      <c r="K108">
        <f t="shared" si="27"/>
        <v>187253125.20415416</v>
      </c>
      <c r="L108">
        <f t="shared" si="28"/>
        <v>31275311.146814995</v>
      </c>
      <c r="M108">
        <f t="shared" si="29"/>
        <v>0</v>
      </c>
      <c r="N108">
        <f t="shared" si="30"/>
        <v>0</v>
      </c>
      <c r="O108">
        <f t="shared" si="31"/>
        <v>125568334.17053525</v>
      </c>
      <c r="P108">
        <f t="shared" si="32"/>
        <v>39791298.900519781</v>
      </c>
      <c r="Q108">
        <f t="shared" si="33"/>
        <v>-66381252.126529045</v>
      </c>
      <c r="R108">
        <f t="shared" si="34"/>
        <v>-65010266.862623118</v>
      </c>
      <c r="S108">
        <f t="shared" si="35"/>
        <v>252496550.43287203</v>
      </c>
    </row>
    <row r="109" spans="1:19" x14ac:dyDescent="0.25">
      <c r="A109">
        <v>43800</v>
      </c>
      <c r="B109">
        <v>264697011.59999999</v>
      </c>
      <c r="C109">
        <v>566.6</v>
      </c>
      <c r="D109">
        <v>0</v>
      </c>
      <c r="E109">
        <v>2</v>
      </c>
      <c r="F109">
        <v>31</v>
      </c>
      <c r="G109">
        <v>20</v>
      </c>
      <c r="H109">
        <v>1.172477056</v>
      </c>
      <c r="I109">
        <v>1.0957077580000001</v>
      </c>
      <c r="K109">
        <f t="shared" si="27"/>
        <v>187253125.20415416</v>
      </c>
      <c r="L109">
        <f t="shared" si="28"/>
        <v>34170056.490137629</v>
      </c>
      <c r="M109">
        <f t="shared" si="29"/>
        <v>0</v>
      </c>
      <c r="N109">
        <f t="shared" si="30"/>
        <v>7008115.5531275058</v>
      </c>
      <c r="O109">
        <f t="shared" si="31"/>
        <v>129753945.3095531</v>
      </c>
      <c r="P109">
        <f t="shared" si="32"/>
        <v>37896475.143352166</v>
      </c>
      <c r="Q109">
        <f t="shared" si="33"/>
        <v>-66494050.417459399</v>
      </c>
      <c r="R109">
        <f t="shared" si="34"/>
        <v>-65106338.109805763</v>
      </c>
      <c r="S109">
        <f t="shared" si="35"/>
        <v>264481329.1730594</v>
      </c>
    </row>
    <row r="110" spans="1:19" x14ac:dyDescent="0.25">
      <c r="A110">
        <v>43831</v>
      </c>
      <c r="B110">
        <v>270281846.19999999</v>
      </c>
      <c r="C110">
        <v>594.5</v>
      </c>
      <c r="D110">
        <v>0</v>
      </c>
      <c r="E110">
        <v>1</v>
      </c>
      <c r="F110">
        <v>31</v>
      </c>
      <c r="G110">
        <v>22</v>
      </c>
      <c r="H110">
        <v>1.1667567640000001</v>
      </c>
      <c r="I110">
        <v>1.0971337210000001</v>
      </c>
      <c r="K110">
        <f t="shared" si="27"/>
        <v>187253125.20415416</v>
      </c>
      <c r="L110">
        <f t="shared" si="28"/>
        <v>35852627.220943913</v>
      </c>
      <c r="M110">
        <f t="shared" si="29"/>
        <v>0</v>
      </c>
      <c r="N110">
        <f t="shared" si="30"/>
        <v>3504057.7765637529</v>
      </c>
      <c r="O110">
        <f t="shared" si="31"/>
        <v>129753945.3095531</v>
      </c>
      <c r="P110">
        <f t="shared" si="32"/>
        <v>41686122.657687388</v>
      </c>
      <c r="Q110">
        <f t="shared" si="33"/>
        <v>-66169638.623894557</v>
      </c>
      <c r="R110">
        <f t="shared" si="34"/>
        <v>-65191068.028465398</v>
      </c>
      <c r="S110">
        <f t="shared" si="35"/>
        <v>266689171.51654232</v>
      </c>
    </row>
    <row r="111" spans="1:19" x14ac:dyDescent="0.25">
      <c r="A111">
        <v>43862</v>
      </c>
      <c r="B111">
        <v>253965396.19999999</v>
      </c>
      <c r="C111">
        <v>617.6</v>
      </c>
      <c r="D111">
        <v>0</v>
      </c>
      <c r="E111">
        <v>1</v>
      </c>
      <c r="F111">
        <v>29</v>
      </c>
      <c r="G111">
        <v>19</v>
      </c>
      <c r="H111">
        <v>1.16106438</v>
      </c>
      <c r="I111">
        <v>1.0985615399999999</v>
      </c>
      <c r="K111">
        <f t="shared" si="27"/>
        <v>187253125.20415416</v>
      </c>
      <c r="L111">
        <f t="shared" si="28"/>
        <v>37245723.417417936</v>
      </c>
      <c r="M111">
        <f t="shared" si="29"/>
        <v>0</v>
      </c>
      <c r="N111">
        <f t="shared" si="30"/>
        <v>3504057.7765637529</v>
      </c>
      <c r="O111">
        <f t="shared" si="31"/>
        <v>121382723.03151742</v>
      </c>
      <c r="P111">
        <f t="shared" si="32"/>
        <v>36001651.386184558</v>
      </c>
      <c r="Q111">
        <f t="shared" si="33"/>
        <v>-65846809.561479591</v>
      </c>
      <c r="R111">
        <f t="shared" si="34"/>
        <v>-65275908.229600124</v>
      </c>
      <c r="S111">
        <f t="shared" si="35"/>
        <v>254264563.02475816</v>
      </c>
    </row>
    <row r="112" spans="1:19" x14ac:dyDescent="0.25">
      <c r="A112">
        <v>43891</v>
      </c>
      <c r="B112">
        <v>250421458</v>
      </c>
      <c r="C112">
        <v>456.3</v>
      </c>
      <c r="D112">
        <v>0</v>
      </c>
      <c r="E112">
        <v>0</v>
      </c>
      <c r="F112">
        <v>31</v>
      </c>
      <c r="G112">
        <v>22</v>
      </c>
      <c r="H112">
        <v>1.1553997680000001</v>
      </c>
      <c r="I112">
        <v>1.0999912169999999</v>
      </c>
      <c r="K112">
        <f t="shared" si="27"/>
        <v>187253125.20415416</v>
      </c>
      <c r="L112">
        <f t="shared" si="28"/>
        <v>27518172.919960823</v>
      </c>
      <c r="M112">
        <f t="shared" si="29"/>
        <v>0</v>
      </c>
      <c r="N112">
        <f t="shared" si="30"/>
        <v>0</v>
      </c>
      <c r="O112">
        <f t="shared" si="31"/>
        <v>129753945.3095531</v>
      </c>
      <c r="P112">
        <f t="shared" si="32"/>
        <v>41686122.657687388</v>
      </c>
      <c r="Q112">
        <f t="shared" si="33"/>
        <v>-65525555.517320849</v>
      </c>
      <c r="R112">
        <f t="shared" si="34"/>
        <v>-65360858.832048818</v>
      </c>
      <c r="S112">
        <f t="shared" si="35"/>
        <v>255324951.74198574</v>
      </c>
    </row>
    <row r="113" spans="1:19" x14ac:dyDescent="0.25">
      <c r="A113">
        <v>43922</v>
      </c>
      <c r="B113">
        <v>218203458.59999999</v>
      </c>
      <c r="C113">
        <v>377.6</v>
      </c>
      <c r="D113">
        <v>0</v>
      </c>
      <c r="E113">
        <v>0</v>
      </c>
      <c r="F113">
        <v>30</v>
      </c>
      <c r="G113">
        <v>21</v>
      </c>
      <c r="H113">
        <v>1.1497627930000001</v>
      </c>
      <c r="I113">
        <v>1.1014227539999999</v>
      </c>
      <c r="K113">
        <f t="shared" si="27"/>
        <v>187253125.20415416</v>
      </c>
      <c r="L113">
        <f t="shared" si="28"/>
        <v>22771996.700804748</v>
      </c>
      <c r="M113">
        <f t="shared" si="29"/>
        <v>0</v>
      </c>
      <c r="N113">
        <f t="shared" si="30"/>
        <v>0</v>
      </c>
      <c r="O113">
        <f t="shared" si="31"/>
        <v>125568334.17053525</v>
      </c>
      <c r="P113">
        <f t="shared" si="32"/>
        <v>39791298.900519781</v>
      </c>
      <c r="Q113">
        <f t="shared" si="33"/>
        <v>-65205868.835237101</v>
      </c>
      <c r="R113">
        <f t="shared" si="34"/>
        <v>-65445919.954650357</v>
      </c>
      <c r="S113">
        <f t="shared" si="35"/>
        <v>244732966.18612653</v>
      </c>
    </row>
    <row r="114" spans="1:19" x14ac:dyDescent="0.25">
      <c r="A114">
        <v>43952</v>
      </c>
      <c r="B114">
        <v>234783952.30000001</v>
      </c>
      <c r="C114">
        <v>205</v>
      </c>
      <c r="D114">
        <v>23.4</v>
      </c>
      <c r="E114">
        <v>1</v>
      </c>
      <c r="F114">
        <v>31</v>
      </c>
      <c r="G114">
        <v>20</v>
      </c>
      <c r="H114">
        <v>1.1441533189999999</v>
      </c>
      <c r="I114">
        <v>1.1028561539999999</v>
      </c>
      <c r="K114">
        <f t="shared" si="27"/>
        <v>187253125.20415416</v>
      </c>
      <c r="L114">
        <f t="shared" si="28"/>
        <v>12362974.903773764</v>
      </c>
      <c r="M114">
        <f t="shared" si="29"/>
        <v>17296389.186564967</v>
      </c>
      <c r="N114">
        <f t="shared" si="30"/>
        <v>3504057.7765637529</v>
      </c>
      <c r="O114">
        <f t="shared" si="31"/>
        <v>129753945.3095531</v>
      </c>
      <c r="P114">
        <f t="shared" si="32"/>
        <v>37896475.143352166</v>
      </c>
      <c r="Q114">
        <f t="shared" si="33"/>
        <v>-64887741.802334689</v>
      </c>
      <c r="R114">
        <f t="shared" si="34"/>
        <v>-65531091.775663055</v>
      </c>
      <c r="S114">
        <f t="shared" si="35"/>
        <v>257648133.94596419</v>
      </c>
    </row>
    <row r="115" spans="1:19" x14ac:dyDescent="0.25">
      <c r="A115">
        <v>43983</v>
      </c>
      <c r="B115">
        <v>280693732.89999998</v>
      </c>
      <c r="C115">
        <v>25.2</v>
      </c>
      <c r="D115">
        <v>71</v>
      </c>
      <c r="E115">
        <v>0</v>
      </c>
      <c r="F115">
        <v>30</v>
      </c>
      <c r="G115">
        <v>22</v>
      </c>
      <c r="H115">
        <v>1.1385712130000001</v>
      </c>
      <c r="I115">
        <v>1.10429142</v>
      </c>
      <c r="K115">
        <f t="shared" si="27"/>
        <v>187253125.20415416</v>
      </c>
      <c r="L115">
        <f t="shared" si="28"/>
        <v>1519741.3052443846</v>
      </c>
      <c r="M115">
        <f t="shared" si="29"/>
        <v>52480497.104534738</v>
      </c>
      <c r="N115">
        <f t="shared" si="30"/>
        <v>0</v>
      </c>
      <c r="O115">
        <f t="shared" si="31"/>
        <v>125568334.17053525</v>
      </c>
      <c r="P115">
        <f t="shared" si="32"/>
        <v>41686122.657687388</v>
      </c>
      <c r="Q115">
        <f t="shared" si="33"/>
        <v>-64571166.875857323</v>
      </c>
      <c r="R115">
        <f t="shared" si="34"/>
        <v>-65616374.47334522</v>
      </c>
      <c r="S115">
        <f t="shared" si="35"/>
        <v>278320279.09295338</v>
      </c>
    </row>
    <row r="116" spans="1:19" x14ac:dyDescent="0.25">
      <c r="A116">
        <v>44013</v>
      </c>
      <c r="B116">
        <v>347121684</v>
      </c>
      <c r="C116">
        <v>0</v>
      </c>
      <c r="D116">
        <v>168.3</v>
      </c>
      <c r="E116">
        <v>1</v>
      </c>
      <c r="F116">
        <v>31</v>
      </c>
      <c r="G116">
        <v>22</v>
      </c>
      <c r="H116">
        <v>1.133016341</v>
      </c>
      <c r="I116">
        <v>1.1057285539999999</v>
      </c>
      <c r="K116">
        <f t="shared" si="27"/>
        <v>187253125.20415416</v>
      </c>
      <c r="L116">
        <f t="shared" si="28"/>
        <v>0</v>
      </c>
      <c r="M116">
        <f t="shared" si="29"/>
        <v>124400952.99567883</v>
      </c>
      <c r="N116">
        <f t="shared" si="30"/>
        <v>3504057.7765637529</v>
      </c>
      <c r="O116">
        <f t="shared" si="31"/>
        <v>129753945.3095531</v>
      </c>
      <c r="P116">
        <f t="shared" si="32"/>
        <v>41686122.657687388</v>
      </c>
      <c r="Q116">
        <f t="shared" si="33"/>
        <v>-64256136.45633623</v>
      </c>
      <c r="R116">
        <f t="shared" si="34"/>
        <v>-65701768.166535705</v>
      </c>
      <c r="S116">
        <f t="shared" si="35"/>
        <v>356640299.32076526</v>
      </c>
    </row>
    <row r="117" spans="1:19" x14ac:dyDescent="0.25">
      <c r="A117">
        <v>44044</v>
      </c>
      <c r="B117">
        <v>307825491.19999999</v>
      </c>
      <c r="C117">
        <v>4.4000000000000004</v>
      </c>
      <c r="D117">
        <v>82</v>
      </c>
      <c r="E117">
        <v>1</v>
      </c>
      <c r="F117">
        <v>31</v>
      </c>
      <c r="G117">
        <v>20</v>
      </c>
      <c r="H117">
        <v>1.1274885699999999</v>
      </c>
      <c r="I117">
        <v>1.107167558</v>
      </c>
      <c r="K117">
        <f t="shared" si="27"/>
        <v>187253125.20415416</v>
      </c>
      <c r="L117">
        <f t="shared" si="28"/>
        <v>265351.65647124179</v>
      </c>
      <c r="M117">
        <f t="shared" si="29"/>
        <v>60611278.346082367</v>
      </c>
      <c r="N117">
        <f t="shared" si="30"/>
        <v>3504057.7765637529</v>
      </c>
      <c r="O117">
        <f t="shared" si="31"/>
        <v>129753945.3095531</v>
      </c>
      <c r="P117">
        <f t="shared" si="32"/>
        <v>37896475.143352166</v>
      </c>
      <c r="Q117">
        <f t="shared" si="33"/>
        <v>-63942643.001015112</v>
      </c>
      <c r="R117">
        <f t="shared" si="34"/>
        <v>-65787272.974073417</v>
      </c>
      <c r="S117">
        <f t="shared" si="35"/>
        <v>289554317.46108824</v>
      </c>
    </row>
    <row r="118" spans="1:19" x14ac:dyDescent="0.25">
      <c r="A118">
        <v>44075</v>
      </c>
      <c r="B118">
        <v>251413926.69999999</v>
      </c>
      <c r="C118">
        <v>84.9</v>
      </c>
      <c r="D118">
        <v>11</v>
      </c>
      <c r="E118">
        <v>1</v>
      </c>
      <c r="F118">
        <v>30</v>
      </c>
      <c r="G118">
        <v>21</v>
      </c>
      <c r="H118">
        <v>1.121987769</v>
      </c>
      <c r="I118">
        <v>1.108608434</v>
      </c>
      <c r="K118">
        <f t="shared" si="27"/>
        <v>187253125.20415416</v>
      </c>
      <c r="L118">
        <f t="shared" si="28"/>
        <v>5120080.8260019151</v>
      </c>
      <c r="M118">
        <f t="shared" si="29"/>
        <v>8130781.2415476348</v>
      </c>
      <c r="N118">
        <f t="shared" si="30"/>
        <v>3504057.7765637529</v>
      </c>
      <c r="O118">
        <f t="shared" si="31"/>
        <v>125568334.17053525</v>
      </c>
      <c r="P118">
        <f t="shared" si="32"/>
        <v>39791298.900519781</v>
      </c>
      <c r="Q118">
        <f t="shared" si="33"/>
        <v>-63630679.080562569</v>
      </c>
      <c r="R118">
        <f t="shared" si="34"/>
        <v>-65872889.014797211</v>
      </c>
      <c r="S118">
        <f t="shared" si="35"/>
        <v>239864110.02396274</v>
      </c>
    </row>
    <row r="119" spans="1:19" x14ac:dyDescent="0.25">
      <c r="A119">
        <v>44105</v>
      </c>
      <c r="B119">
        <v>240496299.80000001</v>
      </c>
      <c r="C119">
        <v>281.8</v>
      </c>
      <c r="D119">
        <v>0</v>
      </c>
      <c r="E119">
        <v>1</v>
      </c>
      <c r="F119">
        <v>31</v>
      </c>
      <c r="G119">
        <v>21</v>
      </c>
      <c r="H119">
        <v>1.116513804</v>
      </c>
      <c r="I119">
        <v>1.110051186</v>
      </c>
      <c r="K119">
        <f t="shared" si="27"/>
        <v>187253125.20415416</v>
      </c>
      <c r="L119">
        <f t="shared" si="28"/>
        <v>16994567.453089982</v>
      </c>
      <c r="M119">
        <f t="shared" si="29"/>
        <v>0</v>
      </c>
      <c r="N119">
        <f t="shared" si="30"/>
        <v>3504057.7765637529</v>
      </c>
      <c r="O119">
        <f t="shared" si="31"/>
        <v>129753945.3095531</v>
      </c>
      <c r="P119">
        <f t="shared" si="32"/>
        <v>39791298.900519781</v>
      </c>
      <c r="Q119">
        <f t="shared" si="33"/>
        <v>-63320237.095509857</v>
      </c>
      <c r="R119">
        <f t="shared" si="34"/>
        <v>-65958616.526384838</v>
      </c>
      <c r="S119">
        <f t="shared" si="35"/>
        <v>248018141.02198613</v>
      </c>
    </row>
    <row r="120" spans="1:19" x14ac:dyDescent="0.25">
      <c r="A120">
        <v>44136</v>
      </c>
      <c r="B120">
        <v>241980400.40000001</v>
      </c>
      <c r="C120">
        <v>350.5</v>
      </c>
      <c r="D120">
        <v>0</v>
      </c>
      <c r="E120">
        <v>0</v>
      </c>
      <c r="F120">
        <v>30</v>
      </c>
      <c r="G120">
        <v>21</v>
      </c>
      <c r="H120">
        <v>1.111066546</v>
      </c>
      <c r="I120">
        <v>1.1114958159999999</v>
      </c>
      <c r="K120">
        <f t="shared" si="27"/>
        <v>187253125.20415416</v>
      </c>
      <c r="L120">
        <f t="shared" si="28"/>
        <v>21137671.725720506</v>
      </c>
      <c r="M120">
        <f t="shared" si="29"/>
        <v>0</v>
      </c>
      <c r="N120">
        <f t="shared" si="30"/>
        <v>0</v>
      </c>
      <c r="O120">
        <f t="shared" si="31"/>
        <v>125568334.17053525</v>
      </c>
      <c r="P120">
        <f t="shared" si="32"/>
        <v>39791298.900519781</v>
      </c>
      <c r="Q120">
        <f t="shared" si="33"/>
        <v>-63011309.729950465</v>
      </c>
      <c r="R120">
        <f t="shared" si="34"/>
        <v>-66044455.627675168</v>
      </c>
      <c r="S120">
        <f t="shared" si="35"/>
        <v>244694664.64330405</v>
      </c>
    </row>
    <row r="121" spans="1:19" x14ac:dyDescent="0.25">
      <c r="A121">
        <v>44166</v>
      </c>
      <c r="B121">
        <v>266365374.19999999</v>
      </c>
      <c r="C121">
        <v>579.1</v>
      </c>
      <c r="D121">
        <v>0</v>
      </c>
      <c r="E121">
        <v>2</v>
      </c>
      <c r="F121">
        <v>31</v>
      </c>
      <c r="G121">
        <v>21</v>
      </c>
      <c r="H121">
        <v>1.105645864</v>
      </c>
      <c r="I121">
        <v>1.1129423249999999</v>
      </c>
      <c r="K121">
        <f t="shared" si="27"/>
        <v>187253125.20415416</v>
      </c>
      <c r="L121">
        <f t="shared" si="28"/>
        <v>34923896.423294567</v>
      </c>
      <c r="M121">
        <f t="shared" si="29"/>
        <v>0</v>
      </c>
      <c r="N121">
        <f t="shared" si="30"/>
        <v>7008115.5531275058</v>
      </c>
      <c r="O121">
        <f t="shared" si="31"/>
        <v>129753945.3095531</v>
      </c>
      <c r="P121">
        <f t="shared" si="32"/>
        <v>39791298.900519781</v>
      </c>
      <c r="Q121">
        <f t="shared" si="33"/>
        <v>-62703889.55455301</v>
      </c>
      <c r="R121">
        <f t="shared" si="34"/>
        <v>-66130406.378087647</v>
      </c>
      <c r="S121">
        <f t="shared" si="35"/>
        <v>269896085.45800847</v>
      </c>
    </row>
    <row r="122" spans="1:19" x14ac:dyDescent="0.25">
      <c r="A122">
        <v>44197</v>
      </c>
      <c r="B122">
        <v>0</v>
      </c>
      <c r="C122">
        <v>719.24</v>
      </c>
      <c r="D122">
        <v>0</v>
      </c>
      <c r="E122">
        <v>1</v>
      </c>
      <c r="F122">
        <v>31</v>
      </c>
      <c r="G122">
        <v>20</v>
      </c>
      <c r="H122">
        <v>1.1092654609999999</v>
      </c>
      <c r="I122">
        <v>1.114406335</v>
      </c>
      <c r="K122">
        <f t="shared" si="27"/>
        <v>187253125.20415416</v>
      </c>
      <c r="L122">
        <f t="shared" si="28"/>
        <v>43375346.681903616</v>
      </c>
      <c r="M122">
        <f t="shared" si="29"/>
        <v>0</v>
      </c>
      <c r="N122">
        <f t="shared" si="30"/>
        <v>3504057.7765637529</v>
      </c>
      <c r="O122">
        <f t="shared" si="31"/>
        <v>129753945.3095531</v>
      </c>
      <c r="P122">
        <f t="shared" si="32"/>
        <v>37896475.143352166</v>
      </c>
      <c r="Q122">
        <f t="shared" si="33"/>
        <v>-62909165.78079319</v>
      </c>
      <c r="R122">
        <f t="shared" si="34"/>
        <v>-66217397.028067276</v>
      </c>
      <c r="S122">
        <f t="shared" si="35"/>
        <v>272656387.30666631</v>
      </c>
    </row>
    <row r="123" spans="1:19" x14ac:dyDescent="0.25">
      <c r="A123">
        <v>44228</v>
      </c>
      <c r="B123">
        <v>0</v>
      </c>
      <c r="C123">
        <v>661.05</v>
      </c>
      <c r="D123">
        <v>0</v>
      </c>
      <c r="E123">
        <v>1</v>
      </c>
      <c r="F123">
        <v>28</v>
      </c>
      <c r="G123">
        <v>19</v>
      </c>
      <c r="H123">
        <v>1.1128969070000001</v>
      </c>
      <c r="I123">
        <v>1.115872271</v>
      </c>
      <c r="K123">
        <f t="shared" si="27"/>
        <v>187253125.20415416</v>
      </c>
      <c r="L123">
        <f t="shared" si="28"/>
        <v>39866071.025071442</v>
      </c>
      <c r="M123">
        <f t="shared" si="29"/>
        <v>0</v>
      </c>
      <c r="N123">
        <f t="shared" si="30"/>
        <v>3504057.7765637529</v>
      </c>
      <c r="O123">
        <f t="shared" si="31"/>
        <v>117197111.89249957</v>
      </c>
      <c r="P123">
        <f t="shared" si="32"/>
        <v>36001651.386184558</v>
      </c>
      <c r="Q123">
        <f t="shared" si="33"/>
        <v>-63115113.99289389</v>
      </c>
      <c r="R123">
        <f t="shared" si="34"/>
        <v>-66304502.119882591</v>
      </c>
      <c r="S123">
        <f t="shared" si="35"/>
        <v>254402401.17169708</v>
      </c>
    </row>
    <row r="124" spans="1:19" x14ac:dyDescent="0.25">
      <c r="A124">
        <v>44256</v>
      </c>
      <c r="B124">
        <v>0</v>
      </c>
      <c r="C124">
        <v>553.53</v>
      </c>
      <c r="D124">
        <v>0.22</v>
      </c>
      <c r="E124">
        <v>0</v>
      </c>
      <c r="F124">
        <v>31</v>
      </c>
      <c r="G124">
        <v>23</v>
      </c>
      <c r="H124">
        <v>1.1165402419999999</v>
      </c>
      <c r="I124">
        <v>1.1173401350000001</v>
      </c>
      <c r="K124">
        <f t="shared" si="27"/>
        <v>187253125.20415416</v>
      </c>
      <c r="L124">
        <f t="shared" si="28"/>
        <v>33381841.456028737</v>
      </c>
      <c r="M124">
        <f t="shared" si="29"/>
        <v>162615.6248309527</v>
      </c>
      <c r="N124">
        <f t="shared" si="30"/>
        <v>0</v>
      </c>
      <c r="O124">
        <f t="shared" si="31"/>
        <v>129753945.3095531</v>
      </c>
      <c r="P124">
        <f t="shared" si="32"/>
        <v>43580946.414854996</v>
      </c>
      <c r="Q124">
        <f t="shared" si="33"/>
        <v>-63321736.459353209</v>
      </c>
      <c r="R124">
        <f t="shared" si="34"/>
        <v>-66391721.772372462</v>
      </c>
      <c r="S124">
        <f t="shared" si="35"/>
        <v>264419015.77769628</v>
      </c>
    </row>
    <row r="125" spans="1:19" x14ac:dyDescent="0.25">
      <c r="A125">
        <v>44287</v>
      </c>
      <c r="B125">
        <v>0</v>
      </c>
      <c r="C125">
        <v>352.08</v>
      </c>
      <c r="D125">
        <v>0</v>
      </c>
      <c r="E125">
        <v>0</v>
      </c>
      <c r="F125">
        <v>30</v>
      </c>
      <c r="G125">
        <v>21</v>
      </c>
      <c r="H125">
        <v>1.120195504</v>
      </c>
      <c r="I125">
        <v>1.1188099300000001</v>
      </c>
      <c r="K125">
        <f t="shared" si="27"/>
        <v>187253125.20415416</v>
      </c>
      <c r="L125">
        <f t="shared" si="28"/>
        <v>21232957.093271542</v>
      </c>
      <c r="M125">
        <f t="shared" si="29"/>
        <v>0</v>
      </c>
      <c r="N125">
        <f t="shared" si="30"/>
        <v>0</v>
      </c>
      <c r="O125">
        <f t="shared" si="31"/>
        <v>125568334.17053525</v>
      </c>
      <c r="P125">
        <f t="shared" si="32"/>
        <v>39791298.900519781</v>
      </c>
      <c r="Q125">
        <f t="shared" si="33"/>
        <v>-63529035.335244417</v>
      </c>
      <c r="R125">
        <f t="shared" si="34"/>
        <v>-66479056.163795196</v>
      </c>
      <c r="S125">
        <f t="shared" si="35"/>
        <v>243837623.86944112</v>
      </c>
    </row>
    <row r="126" spans="1:19" x14ac:dyDescent="0.25">
      <c r="A126">
        <v>44317</v>
      </c>
      <c r="B126">
        <v>0</v>
      </c>
      <c r="C126">
        <v>137.03</v>
      </c>
      <c r="D126">
        <v>21.89</v>
      </c>
      <c r="E126">
        <v>1</v>
      </c>
      <c r="F126">
        <v>31</v>
      </c>
      <c r="G126">
        <v>20</v>
      </c>
      <c r="H126">
        <v>1.1238627329999999</v>
      </c>
      <c r="I126">
        <v>1.120281659</v>
      </c>
      <c r="K126">
        <f t="shared" si="27"/>
        <v>187253125.20415416</v>
      </c>
      <c r="L126">
        <f t="shared" si="28"/>
        <v>8263894.8832396036</v>
      </c>
      <c r="M126">
        <f t="shared" si="29"/>
        <v>16180254.670679795</v>
      </c>
      <c r="N126">
        <f t="shared" si="30"/>
        <v>3504057.7765637529</v>
      </c>
      <c r="O126">
        <f t="shared" si="31"/>
        <v>129753945.3095531</v>
      </c>
      <c r="P126">
        <f t="shared" si="32"/>
        <v>37896475.143352166</v>
      </c>
      <c r="Q126">
        <f t="shared" si="33"/>
        <v>-63737012.889065616</v>
      </c>
      <c r="R126">
        <f t="shared" si="34"/>
        <v>-66566505.472409114</v>
      </c>
      <c r="S126">
        <f t="shared" si="35"/>
        <v>252548234.62606782</v>
      </c>
    </row>
    <row r="127" spans="1:19" x14ac:dyDescent="0.25">
      <c r="A127">
        <v>44348</v>
      </c>
      <c r="B127">
        <v>0</v>
      </c>
      <c r="C127">
        <v>29.01</v>
      </c>
      <c r="D127">
        <v>55.68</v>
      </c>
      <c r="E127">
        <v>0</v>
      </c>
      <c r="F127">
        <v>30</v>
      </c>
      <c r="G127">
        <v>22</v>
      </c>
      <c r="H127">
        <v>1.127541967</v>
      </c>
      <c r="I127">
        <v>1.1217553229999999</v>
      </c>
      <c r="K127">
        <f t="shared" si="27"/>
        <v>187253125.20415416</v>
      </c>
      <c r="L127">
        <f t="shared" si="28"/>
        <v>1749511.716870619</v>
      </c>
      <c r="M127">
        <f t="shared" si="29"/>
        <v>41156536.320852026</v>
      </c>
      <c r="N127">
        <f t="shared" si="30"/>
        <v>0</v>
      </c>
      <c r="O127">
        <f t="shared" si="31"/>
        <v>125568334.17053525</v>
      </c>
      <c r="P127">
        <f t="shared" si="32"/>
        <v>41686122.657687388</v>
      </c>
      <c r="Q127">
        <f t="shared" si="33"/>
        <v>-63945671.27589006</v>
      </c>
      <c r="R127">
        <f t="shared" si="34"/>
        <v>-66654069.757633641</v>
      </c>
      <c r="S127">
        <f t="shared" si="35"/>
        <v>266813889.03657573</v>
      </c>
    </row>
    <row r="128" spans="1:19" x14ac:dyDescent="0.25">
      <c r="A128">
        <v>44378</v>
      </c>
      <c r="B128">
        <v>0</v>
      </c>
      <c r="C128">
        <v>3.89</v>
      </c>
      <c r="D128">
        <v>118.17</v>
      </c>
      <c r="E128">
        <v>1</v>
      </c>
      <c r="F128">
        <v>31</v>
      </c>
      <c r="G128">
        <v>21</v>
      </c>
      <c r="H128">
        <v>1.1312332460000001</v>
      </c>
      <c r="I128">
        <v>1.123230926</v>
      </c>
      <c r="K128">
        <f t="shared" si="27"/>
        <v>187253125.20415416</v>
      </c>
      <c r="L128">
        <f t="shared" si="28"/>
        <v>234594.98719843873</v>
      </c>
      <c r="M128">
        <f t="shared" si="29"/>
        <v>87346765.392153099</v>
      </c>
      <c r="N128">
        <f t="shared" si="30"/>
        <v>3504057.7765637529</v>
      </c>
      <c r="O128">
        <f t="shared" si="31"/>
        <v>129753945.3095531</v>
      </c>
      <c r="P128">
        <f t="shared" si="32"/>
        <v>39791298.900519781</v>
      </c>
      <c r="Q128">
        <f t="shared" si="33"/>
        <v>-64155012.764215887</v>
      </c>
      <c r="R128">
        <f t="shared" si="34"/>
        <v>-66741749.257146545</v>
      </c>
      <c r="S128">
        <f t="shared" si="35"/>
        <v>316987025.5487799</v>
      </c>
    </row>
    <row r="129" spans="1:19" x14ac:dyDescent="0.25">
      <c r="A129">
        <v>44409</v>
      </c>
      <c r="B129">
        <v>0</v>
      </c>
      <c r="C129">
        <v>9.49</v>
      </c>
      <c r="D129">
        <v>79.930000000000007</v>
      </c>
      <c r="E129">
        <v>1</v>
      </c>
      <c r="F129">
        <v>31</v>
      </c>
      <c r="G129">
        <v>21</v>
      </c>
      <c r="H129">
        <v>1.1349366089999999</v>
      </c>
      <c r="I129">
        <v>1.1247084700000001</v>
      </c>
      <c r="K129">
        <f t="shared" si="27"/>
        <v>187253125.20415416</v>
      </c>
      <c r="L129">
        <f t="shared" si="28"/>
        <v>572315.2772527464</v>
      </c>
      <c r="M129">
        <f t="shared" si="29"/>
        <v>59081213.148809321</v>
      </c>
      <c r="N129">
        <f t="shared" si="30"/>
        <v>3504057.7765637529</v>
      </c>
      <c r="O129">
        <f t="shared" si="31"/>
        <v>129753945.3095531</v>
      </c>
      <c r="P129">
        <f t="shared" si="32"/>
        <v>39791298.900519781</v>
      </c>
      <c r="Q129">
        <f t="shared" si="33"/>
        <v>-64365039.565828741</v>
      </c>
      <c r="R129">
        <f t="shared" si="34"/>
        <v>-66829544.089786693</v>
      </c>
      <c r="S129">
        <f t="shared" si="35"/>
        <v>288761371.96123743</v>
      </c>
    </row>
    <row r="130" spans="1:19" x14ac:dyDescent="0.25">
      <c r="A130">
        <v>44440</v>
      </c>
      <c r="B130">
        <v>0</v>
      </c>
      <c r="C130">
        <v>68.5</v>
      </c>
      <c r="D130">
        <v>35.21</v>
      </c>
      <c r="E130">
        <v>1</v>
      </c>
      <c r="F130">
        <v>30</v>
      </c>
      <c r="G130">
        <v>21</v>
      </c>
      <c r="H130">
        <v>1.1386520959999999</v>
      </c>
      <c r="I130">
        <v>1.126187958</v>
      </c>
      <c r="K130">
        <f t="shared" ref="K130:K145" si="36">WHSL_kWhA</f>
        <v>187253125.20415416</v>
      </c>
      <c r="L130">
        <f t="shared" ref="L130:L145" si="37">N10HDD18*C130</f>
        <v>4131042.8337000138</v>
      </c>
      <c r="M130">
        <f t="shared" ref="M130:M145" si="38">N10CDD18*D130</f>
        <v>26025891.592262931</v>
      </c>
      <c r="N130">
        <f t="shared" ref="N130:N145" si="39">StatDays*E130</f>
        <v>3504057.7765637529</v>
      </c>
      <c r="O130">
        <f t="shared" ref="O130:O145" si="40">MonthDays*F130</f>
        <v>125568334.17053525</v>
      </c>
      <c r="P130">
        <f t="shared" ref="P130:P145" si="41">PeakDays*G130</f>
        <v>39791298.900519781</v>
      </c>
      <c r="Q130">
        <f t="shared" ref="Q130:Q145" si="42">OntarioGDP*H130</f>
        <v>-64575753.949226804</v>
      </c>
      <c r="R130">
        <f t="shared" ref="R130:R145" si="43">LondonPop*I130</f>
        <v>-66917454.433812387</v>
      </c>
      <c r="S130">
        <f t="shared" ref="S130:S145" si="44">SUM(K130:R130)</f>
        <v>254780542.0946967</v>
      </c>
    </row>
    <row r="131" spans="1:19" x14ac:dyDescent="0.25">
      <c r="A131">
        <v>44470</v>
      </c>
      <c r="B131">
        <v>0</v>
      </c>
      <c r="C131">
        <v>243.2222222</v>
      </c>
      <c r="D131">
        <v>2.71</v>
      </c>
      <c r="E131">
        <v>1</v>
      </c>
      <c r="F131">
        <v>31</v>
      </c>
      <c r="G131">
        <v>20</v>
      </c>
      <c r="H131">
        <v>1.1423797469999999</v>
      </c>
      <c r="I131">
        <v>1.127669392</v>
      </c>
      <c r="K131">
        <f t="shared" si="36"/>
        <v>187253125.20415416</v>
      </c>
      <c r="L131">
        <f t="shared" si="37"/>
        <v>14668049.89804237</v>
      </c>
      <c r="M131">
        <f t="shared" si="38"/>
        <v>2003128.8331449174</v>
      </c>
      <c r="N131">
        <f t="shared" si="39"/>
        <v>3504057.7765637529</v>
      </c>
      <c r="O131">
        <f t="shared" si="40"/>
        <v>129753945.3095531</v>
      </c>
      <c r="P131">
        <f t="shared" si="41"/>
        <v>37896475.143352166</v>
      </c>
      <c r="Q131">
        <f t="shared" si="42"/>
        <v>-64787158.182908192</v>
      </c>
      <c r="R131">
        <f t="shared" si="43"/>
        <v>-67005480.408062503</v>
      </c>
      <c r="S131">
        <f t="shared" si="44"/>
        <v>243286143.57383978</v>
      </c>
    </row>
    <row r="132" spans="1:19" x14ac:dyDescent="0.25">
      <c r="A132">
        <v>44501</v>
      </c>
      <c r="B132">
        <v>0</v>
      </c>
      <c r="C132">
        <v>434.36111110000002</v>
      </c>
      <c r="D132">
        <v>0</v>
      </c>
      <c r="E132">
        <v>0</v>
      </c>
      <c r="F132">
        <v>30</v>
      </c>
      <c r="G132">
        <v>22</v>
      </c>
      <c r="H132">
        <v>1.1461196010000001</v>
      </c>
      <c r="I132">
        <v>1.129152774</v>
      </c>
      <c r="K132">
        <f t="shared" si="36"/>
        <v>187253125.20415416</v>
      </c>
      <c r="L132">
        <f t="shared" si="37"/>
        <v>26195100.076607745</v>
      </c>
      <c r="M132">
        <f t="shared" si="38"/>
        <v>0</v>
      </c>
      <c r="N132">
        <f t="shared" si="39"/>
        <v>0</v>
      </c>
      <c r="O132">
        <f t="shared" si="40"/>
        <v>125568334.17053525</v>
      </c>
      <c r="P132">
        <f t="shared" si="41"/>
        <v>41686122.657687388</v>
      </c>
      <c r="Q132">
        <f t="shared" si="42"/>
        <v>-64999254.478658609</v>
      </c>
      <c r="R132">
        <f t="shared" si="43"/>
        <v>-67093622.131375916</v>
      </c>
      <c r="S132">
        <f t="shared" si="44"/>
        <v>248609805.49895</v>
      </c>
    </row>
    <row r="133" spans="1:19" x14ac:dyDescent="0.25">
      <c r="A133">
        <v>44531</v>
      </c>
      <c r="B133">
        <v>0</v>
      </c>
      <c r="C133">
        <v>585.51</v>
      </c>
      <c r="D133">
        <v>0</v>
      </c>
      <c r="E133">
        <v>2</v>
      </c>
      <c r="F133">
        <v>31</v>
      </c>
      <c r="G133">
        <v>21</v>
      </c>
      <c r="H133">
        <v>1.1498716980000001</v>
      </c>
      <c r="I133">
        <v>1.1306381080000001</v>
      </c>
      <c r="K133">
        <f t="shared" si="36"/>
        <v>187253125.20415416</v>
      </c>
      <c r="L133">
        <f t="shared" si="37"/>
        <v>35310465.541017443</v>
      </c>
      <c r="M133">
        <f t="shared" si="38"/>
        <v>0</v>
      </c>
      <c r="N133">
        <f t="shared" si="39"/>
        <v>7008115.5531275058</v>
      </c>
      <c r="O133">
        <f t="shared" si="40"/>
        <v>129753945.3095531</v>
      </c>
      <c r="P133">
        <f t="shared" si="41"/>
        <v>39791298.900519781</v>
      </c>
      <c r="Q133">
        <f t="shared" si="42"/>
        <v>-65212045.104976162</v>
      </c>
      <c r="R133">
        <f t="shared" si="43"/>
        <v>-67181879.841430381</v>
      </c>
      <c r="S133">
        <f t="shared" si="44"/>
        <v>266723025.56196547</v>
      </c>
    </row>
    <row r="134" spans="1:19" x14ac:dyDescent="0.25">
      <c r="A134">
        <v>44562</v>
      </c>
      <c r="B134">
        <v>0</v>
      </c>
      <c r="C134">
        <v>719.24</v>
      </c>
      <c r="D134">
        <v>0</v>
      </c>
      <c r="E134">
        <v>1</v>
      </c>
      <c r="F134">
        <v>31</v>
      </c>
      <c r="G134">
        <v>20</v>
      </c>
      <c r="H134">
        <v>1.15391303</v>
      </c>
      <c r="I134">
        <v>1.132301692</v>
      </c>
      <c r="K134">
        <f t="shared" si="36"/>
        <v>187253125.20415416</v>
      </c>
      <c r="L134">
        <f t="shared" si="37"/>
        <v>43375346.681903616</v>
      </c>
      <c r="M134">
        <f t="shared" si="38"/>
        <v>0</v>
      </c>
      <c r="N134">
        <f t="shared" si="39"/>
        <v>3504057.7765637529</v>
      </c>
      <c r="O134">
        <f t="shared" si="40"/>
        <v>129753945.3095531</v>
      </c>
      <c r="P134">
        <f t="shared" si="41"/>
        <v>37896475.143352166</v>
      </c>
      <c r="Q134">
        <f t="shared" si="42"/>
        <v>-65441238.957756922</v>
      </c>
      <c r="R134">
        <f t="shared" si="43"/>
        <v>-67280729.066132188</v>
      </c>
      <c r="S134">
        <f t="shared" si="44"/>
        <v>269060982.09163767</v>
      </c>
    </row>
    <row r="135" spans="1:19" x14ac:dyDescent="0.25">
      <c r="A135">
        <v>44593</v>
      </c>
      <c r="B135">
        <v>0</v>
      </c>
      <c r="C135">
        <v>661.05</v>
      </c>
      <c r="D135">
        <v>0</v>
      </c>
      <c r="E135">
        <v>1</v>
      </c>
      <c r="F135">
        <v>28</v>
      </c>
      <c r="G135">
        <v>19</v>
      </c>
      <c r="H135">
        <v>1.1579685639999999</v>
      </c>
      <c r="I135">
        <v>1.133967725</v>
      </c>
      <c r="K135">
        <f t="shared" si="36"/>
        <v>187253125.20415416</v>
      </c>
      <c r="L135">
        <f t="shared" si="37"/>
        <v>39866071.025071442</v>
      </c>
      <c r="M135">
        <f t="shared" si="38"/>
        <v>0</v>
      </c>
      <c r="N135">
        <f t="shared" si="39"/>
        <v>3504057.7765637529</v>
      </c>
      <c r="O135">
        <f t="shared" si="40"/>
        <v>117197111.89249957</v>
      </c>
      <c r="P135">
        <f t="shared" si="41"/>
        <v>36001651.386184558</v>
      </c>
      <c r="Q135">
        <f t="shared" si="42"/>
        <v>-65671238.240801074</v>
      </c>
      <c r="R135">
        <f t="shared" si="43"/>
        <v>-67379723.809035257</v>
      </c>
      <c r="S135">
        <f t="shared" si="44"/>
        <v>250771055.2346372</v>
      </c>
    </row>
    <row r="136" spans="1:19" x14ac:dyDescent="0.25">
      <c r="A136">
        <v>44621</v>
      </c>
      <c r="B136">
        <v>0</v>
      </c>
      <c r="C136">
        <v>553.53</v>
      </c>
      <c r="D136">
        <v>0.22</v>
      </c>
      <c r="E136">
        <v>0</v>
      </c>
      <c r="F136">
        <v>31</v>
      </c>
      <c r="G136">
        <v>23</v>
      </c>
      <c r="H136">
        <v>1.162038353</v>
      </c>
      <c r="I136">
        <v>1.135636208</v>
      </c>
      <c r="K136">
        <f t="shared" si="36"/>
        <v>187253125.20415416</v>
      </c>
      <c r="L136">
        <f t="shared" si="37"/>
        <v>33381841.456028737</v>
      </c>
      <c r="M136">
        <f t="shared" si="38"/>
        <v>162615.6248309527</v>
      </c>
      <c r="N136">
        <f t="shared" si="39"/>
        <v>0</v>
      </c>
      <c r="O136">
        <f t="shared" si="40"/>
        <v>129753945.3095531</v>
      </c>
      <c r="P136">
        <f t="shared" si="41"/>
        <v>43580946.414854996</v>
      </c>
      <c r="Q136">
        <f t="shared" si="42"/>
        <v>-65902045.959868647</v>
      </c>
      <c r="R136">
        <f t="shared" si="43"/>
        <v>-67478864.12955898</v>
      </c>
      <c r="S136">
        <f t="shared" si="44"/>
        <v>260751563.91999429</v>
      </c>
    </row>
    <row r="137" spans="1:19" x14ac:dyDescent="0.25">
      <c r="A137">
        <v>44652</v>
      </c>
      <c r="B137">
        <v>0</v>
      </c>
      <c r="C137">
        <v>352.08</v>
      </c>
      <c r="D137">
        <v>0</v>
      </c>
      <c r="E137">
        <v>0</v>
      </c>
      <c r="F137">
        <v>30</v>
      </c>
      <c r="G137">
        <v>20</v>
      </c>
      <c r="H137">
        <v>1.1661224450000001</v>
      </c>
      <c r="I137">
        <v>1.1373071459999999</v>
      </c>
      <c r="K137">
        <f t="shared" si="36"/>
        <v>187253125.20415416</v>
      </c>
      <c r="L137">
        <f t="shared" si="37"/>
        <v>21232957.093271542</v>
      </c>
      <c r="M137">
        <f t="shared" si="38"/>
        <v>0</v>
      </c>
      <c r="N137">
        <f t="shared" si="39"/>
        <v>0</v>
      </c>
      <c r="O137">
        <f t="shared" si="40"/>
        <v>125568334.17053525</v>
      </c>
      <c r="P137">
        <f t="shared" si="41"/>
        <v>37896475.143352166</v>
      </c>
      <c r="Q137">
        <f t="shared" si="42"/>
        <v>-66133664.837157406</v>
      </c>
      <c r="R137">
        <f t="shared" si="43"/>
        <v>-67578150.324800581</v>
      </c>
      <c r="S137">
        <f t="shared" si="44"/>
        <v>238239076.4493551</v>
      </c>
    </row>
    <row r="138" spans="1:19" x14ac:dyDescent="0.25">
      <c r="A138">
        <v>44682</v>
      </c>
      <c r="B138">
        <v>0</v>
      </c>
      <c r="C138">
        <v>137.03</v>
      </c>
      <c r="D138">
        <v>21.89</v>
      </c>
      <c r="E138">
        <v>1</v>
      </c>
      <c r="F138">
        <v>31</v>
      </c>
      <c r="G138">
        <v>21</v>
      </c>
      <c r="H138">
        <v>1.170220891</v>
      </c>
      <c r="I138">
        <v>1.138980543</v>
      </c>
      <c r="K138">
        <f t="shared" si="36"/>
        <v>187253125.20415416</v>
      </c>
      <c r="L138">
        <f t="shared" si="37"/>
        <v>8263894.8832396036</v>
      </c>
      <c r="M138">
        <f t="shared" si="38"/>
        <v>16180254.670679795</v>
      </c>
      <c r="N138">
        <f t="shared" si="39"/>
        <v>3504057.7765637529</v>
      </c>
      <c r="O138">
        <f t="shared" si="40"/>
        <v>129753945.3095531</v>
      </c>
      <c r="P138">
        <f t="shared" si="41"/>
        <v>39791298.900519781</v>
      </c>
      <c r="Q138">
        <f t="shared" si="42"/>
        <v>-66366097.765002459</v>
      </c>
      <c r="R138">
        <f t="shared" si="43"/>
        <v>-67677582.632437795</v>
      </c>
      <c r="S138">
        <f t="shared" si="44"/>
        <v>250702896.34726992</v>
      </c>
    </row>
    <row r="139" spans="1:19" x14ac:dyDescent="0.25">
      <c r="A139">
        <v>44713</v>
      </c>
      <c r="B139">
        <v>0</v>
      </c>
      <c r="C139">
        <v>29.01</v>
      </c>
      <c r="D139">
        <v>55.68</v>
      </c>
      <c r="E139">
        <v>0</v>
      </c>
      <c r="F139">
        <v>30</v>
      </c>
      <c r="G139">
        <v>22</v>
      </c>
      <c r="H139">
        <v>1.1743337410000001</v>
      </c>
      <c r="I139">
        <v>1.1406564029999999</v>
      </c>
      <c r="K139">
        <f t="shared" si="36"/>
        <v>187253125.20415416</v>
      </c>
      <c r="L139">
        <f t="shared" si="37"/>
        <v>1749511.716870619</v>
      </c>
      <c r="M139">
        <f t="shared" si="38"/>
        <v>41156536.320852026</v>
      </c>
      <c r="N139">
        <f t="shared" si="39"/>
        <v>0</v>
      </c>
      <c r="O139">
        <f t="shared" si="40"/>
        <v>125568334.17053525</v>
      </c>
      <c r="P139">
        <f t="shared" si="41"/>
        <v>41686122.657687388</v>
      </c>
      <c r="Q139">
        <f t="shared" si="42"/>
        <v>-66599347.579026498</v>
      </c>
      <c r="R139">
        <f t="shared" si="43"/>
        <v>-67777161.290148363</v>
      </c>
      <c r="S139">
        <f t="shared" si="44"/>
        <v>263037121.20092452</v>
      </c>
    </row>
    <row r="140" spans="1:19" x14ac:dyDescent="0.25">
      <c r="A140">
        <v>44743</v>
      </c>
      <c r="B140">
        <v>0</v>
      </c>
      <c r="C140">
        <v>3.89</v>
      </c>
      <c r="D140">
        <v>118.17</v>
      </c>
      <c r="E140">
        <v>1</v>
      </c>
      <c r="F140">
        <v>31</v>
      </c>
      <c r="G140">
        <v>20</v>
      </c>
      <c r="H140">
        <v>1.178461046</v>
      </c>
      <c r="I140">
        <v>1.1423347269999999</v>
      </c>
      <c r="K140">
        <f t="shared" si="36"/>
        <v>187253125.20415416</v>
      </c>
      <c r="L140">
        <f t="shared" si="37"/>
        <v>234594.98719843873</v>
      </c>
      <c r="M140">
        <f t="shared" si="38"/>
        <v>87346765.392153099</v>
      </c>
      <c r="N140">
        <f t="shared" si="39"/>
        <v>3504057.7765637529</v>
      </c>
      <c r="O140">
        <f t="shared" si="40"/>
        <v>129753945.3095531</v>
      </c>
      <c r="P140">
        <f t="shared" si="41"/>
        <v>37896475.143352166</v>
      </c>
      <c r="Q140">
        <f t="shared" si="42"/>
        <v>-66833417.171564631</v>
      </c>
      <c r="R140">
        <f t="shared" si="43"/>
        <v>-67876886.357351735</v>
      </c>
      <c r="S140">
        <f t="shared" si="44"/>
        <v>311278660.28405833</v>
      </c>
    </row>
    <row r="141" spans="1:19" x14ac:dyDescent="0.25">
      <c r="A141">
        <v>44774</v>
      </c>
      <c r="B141">
        <v>0</v>
      </c>
      <c r="C141">
        <v>9.49</v>
      </c>
      <c r="D141">
        <v>79.930000000000007</v>
      </c>
      <c r="E141">
        <v>1</v>
      </c>
      <c r="F141">
        <v>31</v>
      </c>
      <c r="G141">
        <v>22</v>
      </c>
      <c r="H141">
        <v>1.182602857</v>
      </c>
      <c r="I141">
        <v>1.1440155219999999</v>
      </c>
      <c r="K141">
        <f t="shared" si="36"/>
        <v>187253125.20415416</v>
      </c>
      <c r="L141">
        <f t="shared" si="37"/>
        <v>572315.2772527464</v>
      </c>
      <c r="M141">
        <f t="shared" si="38"/>
        <v>59081213.148809321</v>
      </c>
      <c r="N141">
        <f t="shared" si="39"/>
        <v>3504057.7765637529</v>
      </c>
      <c r="O141">
        <f t="shared" si="40"/>
        <v>129753945.3095531</v>
      </c>
      <c r="P141">
        <f t="shared" si="41"/>
        <v>41686122.657687388</v>
      </c>
      <c r="Q141">
        <f t="shared" si="42"/>
        <v>-67068309.434951991</v>
      </c>
      <c r="R141">
        <f t="shared" si="43"/>
        <v>-67976758.249983951</v>
      </c>
      <c r="S141">
        <f t="shared" si="44"/>
        <v>286805711.68908447</v>
      </c>
    </row>
    <row r="142" spans="1:19" x14ac:dyDescent="0.25">
      <c r="A142">
        <v>44805</v>
      </c>
      <c r="B142">
        <v>0</v>
      </c>
      <c r="C142">
        <v>68.5</v>
      </c>
      <c r="D142">
        <v>35.21</v>
      </c>
      <c r="E142">
        <v>1</v>
      </c>
      <c r="F142">
        <v>30</v>
      </c>
      <c r="G142">
        <v>21</v>
      </c>
      <c r="H142">
        <v>1.1867592250000001</v>
      </c>
      <c r="I142">
        <v>1.1456987890000001</v>
      </c>
      <c r="K142">
        <f t="shared" si="36"/>
        <v>187253125.20415416</v>
      </c>
      <c r="L142">
        <f t="shared" si="37"/>
        <v>4131042.8337000138</v>
      </c>
      <c r="M142">
        <f t="shared" si="38"/>
        <v>26025891.592262931</v>
      </c>
      <c r="N142">
        <f t="shared" si="39"/>
        <v>3504057.7765637529</v>
      </c>
      <c r="O142">
        <f t="shared" si="40"/>
        <v>125568334.17053525</v>
      </c>
      <c r="P142">
        <f t="shared" si="41"/>
        <v>39791298.900519781</v>
      </c>
      <c r="Q142">
        <f t="shared" si="42"/>
        <v>-67304027.261523709</v>
      </c>
      <c r="R142">
        <f t="shared" si="43"/>
        <v>-68076777.027464479</v>
      </c>
      <c r="S142">
        <f t="shared" si="44"/>
        <v>250892946.18874767</v>
      </c>
    </row>
    <row r="143" spans="1:19" x14ac:dyDescent="0.25">
      <c r="A143">
        <v>44835</v>
      </c>
      <c r="B143">
        <v>0</v>
      </c>
      <c r="C143">
        <v>243.2222222</v>
      </c>
      <c r="D143">
        <v>2.71</v>
      </c>
      <c r="E143">
        <v>1</v>
      </c>
      <c r="F143">
        <v>31</v>
      </c>
      <c r="G143">
        <v>20</v>
      </c>
      <c r="H143">
        <v>1.190930201</v>
      </c>
      <c r="I143">
        <v>1.1473845330000001</v>
      </c>
      <c r="K143">
        <f t="shared" si="36"/>
        <v>187253125.20415416</v>
      </c>
      <c r="L143">
        <f t="shared" si="37"/>
        <v>14668049.89804237</v>
      </c>
      <c r="M143">
        <f t="shared" si="38"/>
        <v>2003128.8331449174</v>
      </c>
      <c r="N143">
        <f t="shared" si="39"/>
        <v>3504057.7765637529</v>
      </c>
      <c r="O143">
        <f t="shared" si="40"/>
        <v>129753945.3095531</v>
      </c>
      <c r="P143">
        <f t="shared" si="41"/>
        <v>37896475.143352166</v>
      </c>
      <c r="Q143">
        <f t="shared" si="42"/>
        <v>-67540573.543614879</v>
      </c>
      <c r="R143">
        <f t="shared" si="43"/>
        <v>-68176942.98689048</v>
      </c>
      <c r="S143">
        <f t="shared" si="44"/>
        <v>239361265.63430512</v>
      </c>
    </row>
    <row r="144" spans="1:19" x14ac:dyDescent="0.25">
      <c r="A144">
        <v>44866</v>
      </c>
      <c r="B144">
        <v>0</v>
      </c>
      <c r="C144">
        <v>434.36111110000002</v>
      </c>
      <c r="D144">
        <v>0</v>
      </c>
      <c r="E144">
        <v>0</v>
      </c>
      <c r="F144">
        <v>30</v>
      </c>
      <c r="G144">
        <v>22</v>
      </c>
      <c r="H144">
        <v>1.195115836</v>
      </c>
      <c r="I144">
        <v>1.149072758</v>
      </c>
      <c r="K144">
        <f t="shared" si="36"/>
        <v>187253125.20415416</v>
      </c>
      <c r="L144">
        <f t="shared" si="37"/>
        <v>26195100.076607745</v>
      </c>
      <c r="M144">
        <f t="shared" si="38"/>
        <v>0</v>
      </c>
      <c r="N144">
        <f t="shared" si="39"/>
        <v>0</v>
      </c>
      <c r="O144">
        <f t="shared" si="40"/>
        <v>125568334.17053525</v>
      </c>
      <c r="P144">
        <f t="shared" si="41"/>
        <v>41686122.657687388</v>
      </c>
      <c r="Q144">
        <f t="shared" si="42"/>
        <v>-67777951.173560664</v>
      </c>
      <c r="R144">
        <f t="shared" si="43"/>
        <v>-68277256.365939692</v>
      </c>
      <c r="S144">
        <f t="shared" si="44"/>
        <v>244647474.56948417</v>
      </c>
    </row>
    <row r="145" spans="1:19" x14ac:dyDescent="0.25">
      <c r="A145">
        <v>44896</v>
      </c>
      <c r="B145">
        <v>0</v>
      </c>
      <c r="C145">
        <v>585.51</v>
      </c>
      <c r="D145">
        <v>0</v>
      </c>
      <c r="E145">
        <v>2</v>
      </c>
      <c r="F145">
        <v>31</v>
      </c>
      <c r="G145">
        <v>20</v>
      </c>
      <c r="H145">
        <v>1.199316182</v>
      </c>
      <c r="I145">
        <v>1.1507634659999999</v>
      </c>
      <c r="K145">
        <f t="shared" si="36"/>
        <v>187253125.20415416</v>
      </c>
      <c r="L145">
        <f t="shared" si="37"/>
        <v>35310465.541017443</v>
      </c>
      <c r="M145">
        <f t="shared" si="38"/>
        <v>0</v>
      </c>
      <c r="N145">
        <f t="shared" si="39"/>
        <v>7008115.5531275058</v>
      </c>
      <c r="O145">
        <f t="shared" si="40"/>
        <v>129753945.3095531</v>
      </c>
      <c r="P145">
        <f t="shared" si="41"/>
        <v>37896475.143352166</v>
      </c>
      <c r="Q145">
        <f t="shared" si="42"/>
        <v>-68016163.100408614</v>
      </c>
      <c r="R145">
        <f t="shared" si="43"/>
        <v>-68377717.283451006</v>
      </c>
      <c r="S145">
        <f t="shared" si="44"/>
        <v>260828246.36734474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2AE1-0A85-44AC-97E4-1A5F068C046D}">
  <dimension ref="A1:D145"/>
  <sheetViews>
    <sheetView workbookViewId="0"/>
  </sheetViews>
  <sheetFormatPr defaultRowHeight="15" x14ac:dyDescent="0.25"/>
  <cols>
    <col min="1" max="1" width="9.7109375" bestFit="1" customWidth="1"/>
    <col min="2" max="2" width="9.7109375" customWidth="1"/>
    <col min="3" max="4" width="13.5703125" bestFit="1" customWidth="1"/>
  </cols>
  <sheetData>
    <row r="1" spans="1:4" x14ac:dyDescent="0.25">
      <c r="A1" t="s">
        <v>9</v>
      </c>
      <c r="B1" t="s">
        <v>0</v>
      </c>
      <c r="C1" t="s">
        <v>8</v>
      </c>
      <c r="D1" t="s">
        <v>41</v>
      </c>
    </row>
    <row r="2" spans="1:4" x14ac:dyDescent="0.25">
      <c r="A2" s="9">
        <v>40544</v>
      </c>
      <c r="B2" s="2">
        <f t="shared" ref="B2:B33" si="0">YEAR(A2)</f>
        <v>2011</v>
      </c>
      <c r="C2">
        <v>304929970.69999999</v>
      </c>
      <c r="D2">
        <v>293090540.61983716</v>
      </c>
    </row>
    <row r="3" spans="1:4" x14ac:dyDescent="0.25">
      <c r="A3" s="9">
        <v>40575</v>
      </c>
      <c r="B3" s="2">
        <f t="shared" si="0"/>
        <v>2011</v>
      </c>
      <c r="C3">
        <v>273057173.30000001</v>
      </c>
      <c r="D3">
        <v>271206211.76806593</v>
      </c>
    </row>
    <row r="4" spans="1:4" x14ac:dyDescent="0.25">
      <c r="A4" s="9">
        <v>40603</v>
      </c>
      <c r="B4" s="2">
        <f t="shared" si="0"/>
        <v>2011</v>
      </c>
      <c r="C4">
        <v>287376109.69999999</v>
      </c>
      <c r="D4">
        <v>282986529.87636971</v>
      </c>
    </row>
    <row r="5" spans="1:4" x14ac:dyDescent="0.25">
      <c r="A5" s="9">
        <v>40634</v>
      </c>
      <c r="B5" s="2">
        <f t="shared" si="0"/>
        <v>2011</v>
      </c>
      <c r="C5">
        <v>254949995.59999999</v>
      </c>
      <c r="D5">
        <v>256745791.51763874</v>
      </c>
    </row>
    <row r="6" spans="1:4" x14ac:dyDescent="0.25">
      <c r="A6" s="9">
        <v>40664</v>
      </c>
      <c r="B6" s="2">
        <f t="shared" si="0"/>
        <v>2011</v>
      </c>
      <c r="C6">
        <v>263999436.80000001</v>
      </c>
      <c r="D6">
        <v>266752845.21195555</v>
      </c>
    </row>
    <row r="7" spans="1:4" x14ac:dyDescent="0.25">
      <c r="A7" s="9">
        <v>40695</v>
      </c>
      <c r="B7" s="2">
        <f t="shared" si="0"/>
        <v>2011</v>
      </c>
      <c r="C7">
        <v>283035539.5</v>
      </c>
      <c r="D7">
        <v>271236440.7859832</v>
      </c>
    </row>
    <row r="8" spans="1:4" x14ac:dyDescent="0.25">
      <c r="A8" s="9">
        <v>40725</v>
      </c>
      <c r="B8" s="2">
        <f t="shared" si="0"/>
        <v>2011</v>
      </c>
      <c r="C8">
        <v>346752252.30000001</v>
      </c>
      <c r="D8">
        <v>363031860.60702825</v>
      </c>
    </row>
    <row r="9" spans="1:4" x14ac:dyDescent="0.25">
      <c r="A9" s="9">
        <v>40756</v>
      </c>
      <c r="B9" s="2">
        <f t="shared" si="0"/>
        <v>2011</v>
      </c>
      <c r="C9">
        <v>316545486.19999999</v>
      </c>
      <c r="D9">
        <v>309120457.64489698</v>
      </c>
    </row>
    <row r="10" spans="1:4" x14ac:dyDescent="0.25">
      <c r="A10" s="9">
        <v>40787</v>
      </c>
      <c r="B10" s="2">
        <f t="shared" si="0"/>
        <v>2011</v>
      </c>
      <c r="C10">
        <v>274826846</v>
      </c>
      <c r="D10">
        <v>267307709.15831679</v>
      </c>
    </row>
    <row r="11" spans="1:4" x14ac:dyDescent="0.25">
      <c r="A11" s="9">
        <v>40817</v>
      </c>
      <c r="B11" s="2">
        <f t="shared" si="0"/>
        <v>2011</v>
      </c>
      <c r="C11">
        <v>261557546.80000001</v>
      </c>
      <c r="D11">
        <v>257837437.16301516</v>
      </c>
    </row>
    <row r="12" spans="1:4" x14ac:dyDescent="0.25">
      <c r="A12" s="9">
        <v>40848</v>
      </c>
      <c r="B12" s="2">
        <f t="shared" si="0"/>
        <v>2011</v>
      </c>
      <c r="C12">
        <v>260988849.80000001</v>
      </c>
      <c r="D12">
        <v>260632644.63861662</v>
      </c>
    </row>
    <row r="13" spans="1:4" x14ac:dyDescent="0.25">
      <c r="A13" s="9">
        <v>40878</v>
      </c>
      <c r="B13" s="2">
        <f t="shared" si="0"/>
        <v>2011</v>
      </c>
      <c r="C13">
        <v>280608950.30000001</v>
      </c>
      <c r="D13">
        <v>279990507.27996308</v>
      </c>
    </row>
    <row r="14" spans="1:4" x14ac:dyDescent="0.25">
      <c r="A14" s="9">
        <v>40909</v>
      </c>
      <c r="B14" s="2">
        <f t="shared" si="0"/>
        <v>2012</v>
      </c>
      <c r="C14">
        <v>294926113.60000002</v>
      </c>
      <c r="D14">
        <v>284100502.34996879</v>
      </c>
    </row>
    <row r="15" spans="1:4" x14ac:dyDescent="0.25">
      <c r="A15" s="9">
        <v>40940</v>
      </c>
      <c r="B15" s="2">
        <f t="shared" si="0"/>
        <v>2012</v>
      </c>
      <c r="C15">
        <v>269353085.89999998</v>
      </c>
      <c r="D15">
        <v>268203785.89746228</v>
      </c>
    </row>
    <row r="16" spans="1:4" x14ac:dyDescent="0.25">
      <c r="A16" s="9">
        <v>40969</v>
      </c>
      <c r="B16" s="2">
        <f t="shared" si="0"/>
        <v>2012</v>
      </c>
      <c r="C16">
        <v>269563589.39999998</v>
      </c>
      <c r="D16">
        <v>265010032.19017154</v>
      </c>
    </row>
    <row r="17" spans="1:4" x14ac:dyDescent="0.25">
      <c r="A17" s="9">
        <v>41000</v>
      </c>
      <c r="B17" s="2">
        <f t="shared" si="0"/>
        <v>2012</v>
      </c>
      <c r="C17">
        <v>244688041.19999999</v>
      </c>
      <c r="D17">
        <v>255525051.46468773</v>
      </c>
    </row>
    <row r="18" spans="1:4" x14ac:dyDescent="0.25">
      <c r="A18" s="9">
        <v>41030</v>
      </c>
      <c r="B18" s="2">
        <f t="shared" si="0"/>
        <v>2012</v>
      </c>
      <c r="C18">
        <v>266759217.19999999</v>
      </c>
      <c r="D18">
        <v>273055756.20801258</v>
      </c>
    </row>
    <row r="19" spans="1:4" x14ac:dyDescent="0.25">
      <c r="A19" s="9">
        <v>41061</v>
      </c>
      <c r="B19" s="2">
        <f t="shared" si="0"/>
        <v>2012</v>
      </c>
      <c r="C19">
        <v>295415122.89999998</v>
      </c>
      <c r="D19">
        <v>299141741.32090527</v>
      </c>
    </row>
    <row r="20" spans="1:4" x14ac:dyDescent="0.25">
      <c r="A20" s="9">
        <v>41091</v>
      </c>
      <c r="B20" s="2">
        <f t="shared" si="0"/>
        <v>2012</v>
      </c>
      <c r="C20">
        <v>343085424.19999999</v>
      </c>
      <c r="D20">
        <v>363651390.08832604</v>
      </c>
    </row>
    <row r="21" spans="1:4" x14ac:dyDescent="0.25">
      <c r="A21" s="9">
        <v>41122</v>
      </c>
      <c r="B21" s="2">
        <f t="shared" si="0"/>
        <v>2012</v>
      </c>
      <c r="C21">
        <v>308311295.80000001</v>
      </c>
      <c r="D21">
        <v>305753844.51233578</v>
      </c>
    </row>
    <row r="22" spans="1:4" x14ac:dyDescent="0.25">
      <c r="A22" s="9">
        <v>41153</v>
      </c>
      <c r="B22" s="2">
        <f t="shared" si="0"/>
        <v>2012</v>
      </c>
      <c r="C22">
        <v>265260691.19999999</v>
      </c>
      <c r="D22">
        <v>263191555.38490152</v>
      </c>
    </row>
    <row r="23" spans="1:4" x14ac:dyDescent="0.25">
      <c r="A23" s="9">
        <v>41183</v>
      </c>
      <c r="B23" s="2">
        <f t="shared" si="0"/>
        <v>2012</v>
      </c>
      <c r="C23">
        <v>256934578.59999999</v>
      </c>
      <c r="D23">
        <v>261880297.58390945</v>
      </c>
    </row>
    <row r="24" spans="1:4" x14ac:dyDescent="0.25">
      <c r="A24" s="9">
        <v>41214</v>
      </c>
      <c r="B24" s="2">
        <f t="shared" si="0"/>
        <v>2012</v>
      </c>
      <c r="C24">
        <v>263491479.09999999</v>
      </c>
      <c r="D24">
        <v>263824165.127859</v>
      </c>
    </row>
    <row r="25" spans="1:4" x14ac:dyDescent="0.25">
      <c r="A25" s="9">
        <v>41244</v>
      </c>
      <c r="B25" s="2">
        <f t="shared" si="0"/>
        <v>2012</v>
      </c>
      <c r="C25">
        <v>273654340.19999999</v>
      </c>
      <c r="D25">
        <v>276203572.64147353</v>
      </c>
    </row>
    <row r="26" spans="1:4" x14ac:dyDescent="0.25">
      <c r="A26" s="9">
        <v>41275</v>
      </c>
      <c r="B26" s="2">
        <f t="shared" si="0"/>
        <v>2013</v>
      </c>
      <c r="C26">
        <v>292681180.30000001</v>
      </c>
      <c r="D26">
        <v>285624387.09424883</v>
      </c>
    </row>
    <row r="27" spans="1:4" x14ac:dyDescent="0.25">
      <c r="A27" s="9">
        <v>41306</v>
      </c>
      <c r="B27" s="2">
        <f t="shared" si="0"/>
        <v>2013</v>
      </c>
      <c r="C27">
        <v>266451479.90000001</v>
      </c>
      <c r="D27">
        <v>267271953.12387294</v>
      </c>
    </row>
    <row r="28" spans="1:4" x14ac:dyDescent="0.25">
      <c r="A28" s="9">
        <v>41334</v>
      </c>
      <c r="B28" s="2">
        <f t="shared" si="0"/>
        <v>2013</v>
      </c>
      <c r="C28">
        <v>279700708.80000001</v>
      </c>
      <c r="D28">
        <v>273603392.41751826</v>
      </c>
    </row>
    <row r="29" spans="1:4" x14ac:dyDescent="0.25">
      <c r="A29" s="9">
        <v>41365</v>
      </c>
      <c r="B29" s="2">
        <f t="shared" si="0"/>
        <v>2013</v>
      </c>
      <c r="C29">
        <v>255183264.09999999</v>
      </c>
      <c r="D29">
        <v>259870765.0171299</v>
      </c>
    </row>
    <row r="30" spans="1:4" x14ac:dyDescent="0.25">
      <c r="A30" s="9">
        <v>41395</v>
      </c>
      <c r="B30" s="2">
        <f t="shared" si="0"/>
        <v>2013</v>
      </c>
      <c r="C30">
        <v>262930409.59999999</v>
      </c>
      <c r="D30">
        <v>272956822.63269973</v>
      </c>
    </row>
    <row r="31" spans="1:4" x14ac:dyDescent="0.25">
      <c r="A31" s="9">
        <v>41426</v>
      </c>
      <c r="B31" s="2">
        <f t="shared" si="0"/>
        <v>2013</v>
      </c>
      <c r="C31">
        <v>279355188.30000001</v>
      </c>
      <c r="D31">
        <v>275495714.13033283</v>
      </c>
    </row>
    <row r="32" spans="1:4" x14ac:dyDescent="0.25">
      <c r="A32" s="9">
        <v>41456</v>
      </c>
      <c r="B32" s="2">
        <f t="shared" si="0"/>
        <v>2013</v>
      </c>
      <c r="C32">
        <v>324711700.30000001</v>
      </c>
      <c r="D32">
        <v>329334710.19581157</v>
      </c>
    </row>
    <row r="33" spans="1:4" x14ac:dyDescent="0.25">
      <c r="A33" s="9">
        <v>41487</v>
      </c>
      <c r="B33" s="2">
        <f t="shared" si="0"/>
        <v>2013</v>
      </c>
      <c r="C33">
        <v>298091131.89999998</v>
      </c>
      <c r="D33">
        <v>291445334.43388391</v>
      </c>
    </row>
    <row r="34" spans="1:4" x14ac:dyDescent="0.25">
      <c r="A34" s="9">
        <v>41518</v>
      </c>
      <c r="B34" s="2">
        <f t="shared" ref="B34:B65" si="1">YEAR(A34)</f>
        <v>2013</v>
      </c>
      <c r="C34">
        <v>267069860.19999999</v>
      </c>
      <c r="D34">
        <v>262246152.09522164</v>
      </c>
    </row>
    <row r="35" spans="1:4" x14ac:dyDescent="0.25">
      <c r="A35" s="9">
        <v>41548</v>
      </c>
      <c r="B35" s="2">
        <f t="shared" si="1"/>
        <v>2013</v>
      </c>
      <c r="C35">
        <v>263983812.19999999</v>
      </c>
      <c r="D35">
        <v>260779803.53684482</v>
      </c>
    </row>
    <row r="36" spans="1:4" x14ac:dyDescent="0.25">
      <c r="A36" s="9">
        <v>41579</v>
      </c>
      <c r="B36" s="2">
        <f t="shared" si="1"/>
        <v>2013</v>
      </c>
      <c r="C36">
        <v>267903651.19999999</v>
      </c>
      <c r="D36">
        <v>265197290.45722938</v>
      </c>
    </row>
    <row r="37" spans="1:4" x14ac:dyDescent="0.25">
      <c r="A37" s="9">
        <v>41609</v>
      </c>
      <c r="B37" s="2">
        <f t="shared" si="1"/>
        <v>2013</v>
      </c>
      <c r="C37">
        <v>288387321.89999998</v>
      </c>
      <c r="D37">
        <v>286204436.86481625</v>
      </c>
    </row>
    <row r="38" spans="1:4" x14ac:dyDescent="0.25">
      <c r="A38" s="9">
        <v>41640</v>
      </c>
      <c r="B38" s="2">
        <f t="shared" si="1"/>
        <v>2014</v>
      </c>
      <c r="C38">
        <v>309350393.69999999</v>
      </c>
      <c r="D38">
        <v>295760345.85428244</v>
      </c>
    </row>
    <row r="39" spans="1:4" x14ac:dyDescent="0.25">
      <c r="A39" s="9">
        <v>41671</v>
      </c>
      <c r="B39" s="2">
        <f t="shared" si="1"/>
        <v>2014</v>
      </c>
      <c r="C39">
        <v>273998853.10000002</v>
      </c>
      <c r="D39">
        <v>274118557.3315866</v>
      </c>
    </row>
    <row r="40" spans="1:4" x14ac:dyDescent="0.25">
      <c r="A40" s="9">
        <v>41699</v>
      </c>
      <c r="B40" s="2">
        <f t="shared" si="1"/>
        <v>2014</v>
      </c>
      <c r="C40">
        <v>291809923.89999998</v>
      </c>
      <c r="D40">
        <v>282396305.73902071</v>
      </c>
    </row>
    <row r="41" spans="1:4" x14ac:dyDescent="0.25">
      <c r="A41" s="9">
        <v>41730</v>
      </c>
      <c r="B41" s="2">
        <f t="shared" si="1"/>
        <v>2014</v>
      </c>
      <c r="C41">
        <v>248496453.19999999</v>
      </c>
      <c r="D41">
        <v>256168732.33214515</v>
      </c>
    </row>
    <row r="42" spans="1:4" x14ac:dyDescent="0.25">
      <c r="A42" s="9">
        <v>41760</v>
      </c>
      <c r="B42" s="2">
        <f t="shared" si="1"/>
        <v>2014</v>
      </c>
      <c r="C42">
        <v>255994950.30000001</v>
      </c>
      <c r="D42">
        <v>259982552.88748083</v>
      </c>
    </row>
    <row r="43" spans="1:4" x14ac:dyDescent="0.25">
      <c r="A43" s="9">
        <v>41791</v>
      </c>
      <c r="B43" s="2">
        <f t="shared" si="1"/>
        <v>2014</v>
      </c>
      <c r="C43">
        <v>288137410.19999999</v>
      </c>
      <c r="D43">
        <v>288864150.53228855</v>
      </c>
    </row>
    <row r="44" spans="1:4" x14ac:dyDescent="0.25">
      <c r="A44" s="9">
        <v>41821</v>
      </c>
      <c r="B44" s="2">
        <f t="shared" si="1"/>
        <v>2014</v>
      </c>
      <c r="C44">
        <v>290920171.80000001</v>
      </c>
      <c r="D44">
        <v>280444319.85072166</v>
      </c>
    </row>
    <row r="45" spans="1:4" x14ac:dyDescent="0.25">
      <c r="A45" s="9">
        <v>41852</v>
      </c>
      <c r="B45" s="2">
        <f t="shared" si="1"/>
        <v>2014</v>
      </c>
      <c r="C45">
        <v>287862727.10000002</v>
      </c>
      <c r="D45">
        <v>280368155.2419216</v>
      </c>
    </row>
    <row r="46" spans="1:4" x14ac:dyDescent="0.25">
      <c r="A46" s="9">
        <v>41883</v>
      </c>
      <c r="B46" s="2">
        <f t="shared" si="1"/>
        <v>2014</v>
      </c>
      <c r="C46">
        <v>264501722.19999999</v>
      </c>
      <c r="D46">
        <v>255787625.47474277</v>
      </c>
    </row>
    <row r="47" spans="1:4" x14ac:dyDescent="0.25">
      <c r="A47" s="9">
        <v>41913</v>
      </c>
      <c r="B47" s="2">
        <f t="shared" si="1"/>
        <v>2014</v>
      </c>
      <c r="C47">
        <v>248450531.09999999</v>
      </c>
      <c r="D47">
        <v>258410201.26166499</v>
      </c>
    </row>
    <row r="48" spans="1:4" x14ac:dyDescent="0.25">
      <c r="A48" s="9">
        <v>41944</v>
      </c>
      <c r="B48" s="2">
        <f t="shared" si="1"/>
        <v>2014</v>
      </c>
      <c r="C48">
        <v>261084351</v>
      </c>
      <c r="D48">
        <v>262253408.03533071</v>
      </c>
    </row>
    <row r="49" spans="1:4" x14ac:dyDescent="0.25">
      <c r="A49" s="9">
        <v>41974</v>
      </c>
      <c r="B49" s="2">
        <f t="shared" si="1"/>
        <v>2014</v>
      </c>
      <c r="C49">
        <v>266511989.30000001</v>
      </c>
      <c r="D49">
        <v>279036987.84962851</v>
      </c>
    </row>
    <row r="50" spans="1:4" x14ac:dyDescent="0.25">
      <c r="A50" s="9">
        <v>42005</v>
      </c>
      <c r="B50" s="2">
        <f t="shared" si="1"/>
        <v>2015</v>
      </c>
      <c r="C50">
        <v>296747213.39999998</v>
      </c>
      <c r="D50">
        <v>290179817.54478961</v>
      </c>
    </row>
    <row r="51" spans="1:4" x14ac:dyDescent="0.25">
      <c r="A51" s="9">
        <v>42036</v>
      </c>
      <c r="B51" s="2">
        <f t="shared" si="1"/>
        <v>2015</v>
      </c>
      <c r="C51">
        <v>274780535.30000001</v>
      </c>
      <c r="D51">
        <v>277299010.74317545</v>
      </c>
    </row>
    <row r="52" spans="1:4" x14ac:dyDescent="0.25">
      <c r="A52" s="9">
        <v>42064</v>
      </c>
      <c r="B52" s="2">
        <f t="shared" si="1"/>
        <v>2015</v>
      </c>
      <c r="C52">
        <v>275988052.89999998</v>
      </c>
      <c r="D52">
        <v>277843725.39974046</v>
      </c>
    </row>
    <row r="53" spans="1:4" x14ac:dyDescent="0.25">
      <c r="A53" s="9">
        <v>42095</v>
      </c>
      <c r="B53" s="2">
        <f t="shared" si="1"/>
        <v>2015</v>
      </c>
      <c r="C53">
        <v>244431653.30000001</v>
      </c>
      <c r="D53">
        <v>253306779.16871363</v>
      </c>
    </row>
    <row r="54" spans="1:4" x14ac:dyDescent="0.25">
      <c r="A54" s="9">
        <v>42125</v>
      </c>
      <c r="B54" s="2">
        <f t="shared" si="1"/>
        <v>2015</v>
      </c>
      <c r="C54">
        <v>260119427.09999999</v>
      </c>
      <c r="D54">
        <v>270759598.59244937</v>
      </c>
    </row>
    <row r="55" spans="1:4" x14ac:dyDescent="0.25">
      <c r="A55" s="9">
        <v>42156</v>
      </c>
      <c r="B55" s="2">
        <f t="shared" si="1"/>
        <v>2015</v>
      </c>
      <c r="C55">
        <v>268398085.5</v>
      </c>
      <c r="D55">
        <v>258856508.89197865</v>
      </c>
    </row>
    <row r="56" spans="1:4" x14ac:dyDescent="0.25">
      <c r="A56" s="9">
        <v>42186</v>
      </c>
      <c r="B56" s="2">
        <f t="shared" si="1"/>
        <v>2015</v>
      </c>
      <c r="C56">
        <v>301827203.80000001</v>
      </c>
      <c r="D56">
        <v>299024591.35525739</v>
      </c>
    </row>
    <row r="57" spans="1:4" x14ac:dyDescent="0.25">
      <c r="A57" s="9">
        <v>42217</v>
      </c>
      <c r="B57" s="2">
        <f t="shared" si="1"/>
        <v>2015</v>
      </c>
      <c r="C57">
        <v>290826312</v>
      </c>
      <c r="D57">
        <v>284563173.3135646</v>
      </c>
    </row>
    <row r="58" spans="1:4" x14ac:dyDescent="0.25">
      <c r="A58" s="9">
        <v>42248</v>
      </c>
      <c r="B58" s="2">
        <f t="shared" si="1"/>
        <v>2015</v>
      </c>
      <c r="C58">
        <v>282743761.39999998</v>
      </c>
      <c r="D58">
        <v>277890328.62857395</v>
      </c>
    </row>
    <row r="59" spans="1:4" x14ac:dyDescent="0.25">
      <c r="A59" s="9">
        <v>42278</v>
      </c>
      <c r="B59" s="2">
        <f t="shared" si="1"/>
        <v>2015</v>
      </c>
      <c r="C59">
        <v>248873642.09999999</v>
      </c>
      <c r="D59">
        <v>255144187.43478441</v>
      </c>
    </row>
    <row r="60" spans="1:4" x14ac:dyDescent="0.25">
      <c r="A60" s="9">
        <v>42309</v>
      </c>
      <c r="B60" s="2">
        <f t="shared" si="1"/>
        <v>2015</v>
      </c>
      <c r="C60">
        <v>248873824.69999999</v>
      </c>
      <c r="D60">
        <v>253227601.28145677</v>
      </c>
    </row>
    <row r="61" spans="1:4" x14ac:dyDescent="0.25">
      <c r="A61" s="9">
        <v>42339</v>
      </c>
      <c r="B61" s="2">
        <f t="shared" si="1"/>
        <v>2015</v>
      </c>
      <c r="C61">
        <v>260592233.69999999</v>
      </c>
      <c r="D61">
        <v>269971009.66887224</v>
      </c>
    </row>
    <row r="62" spans="1:4" x14ac:dyDescent="0.25">
      <c r="A62" s="9">
        <v>42370</v>
      </c>
      <c r="B62" s="2">
        <f t="shared" si="1"/>
        <v>2016</v>
      </c>
      <c r="C62">
        <v>284288401.19999999</v>
      </c>
      <c r="D62">
        <v>279234724.97683382</v>
      </c>
    </row>
    <row r="63" spans="1:4" x14ac:dyDescent="0.25">
      <c r="A63" s="9">
        <v>42401</v>
      </c>
      <c r="B63" s="2">
        <f t="shared" si="1"/>
        <v>2016</v>
      </c>
      <c r="C63">
        <v>260206836.09999999</v>
      </c>
      <c r="D63">
        <v>264967104.2433399</v>
      </c>
    </row>
    <row r="64" spans="1:4" x14ac:dyDescent="0.25">
      <c r="A64" s="9">
        <v>42430</v>
      </c>
      <c r="B64" s="2">
        <f t="shared" si="1"/>
        <v>2016</v>
      </c>
      <c r="C64">
        <v>259744950.19999999</v>
      </c>
      <c r="D64">
        <v>265109912.22429538</v>
      </c>
    </row>
    <row r="65" spans="1:4" x14ac:dyDescent="0.25">
      <c r="A65" s="9">
        <v>42461</v>
      </c>
      <c r="B65" s="2">
        <f t="shared" si="1"/>
        <v>2016</v>
      </c>
      <c r="C65">
        <v>243642397.69999999</v>
      </c>
      <c r="D65">
        <v>254212030.70501101</v>
      </c>
    </row>
    <row r="66" spans="1:4" x14ac:dyDescent="0.25">
      <c r="A66" s="9">
        <v>42491</v>
      </c>
      <c r="B66" s="2">
        <f t="shared" ref="B66:B97" si="2">YEAR(A66)</f>
        <v>2016</v>
      </c>
      <c r="C66">
        <v>254740741.30000001</v>
      </c>
      <c r="D66">
        <v>266485725.39801854</v>
      </c>
    </row>
    <row r="67" spans="1:4" x14ac:dyDescent="0.25">
      <c r="A67" s="9">
        <v>42522</v>
      </c>
      <c r="B67" s="2">
        <f t="shared" si="2"/>
        <v>2016</v>
      </c>
      <c r="C67">
        <v>277338997.10000002</v>
      </c>
      <c r="D67">
        <v>272799102.836353</v>
      </c>
    </row>
    <row r="68" spans="1:4" x14ac:dyDescent="0.25">
      <c r="A68" s="9">
        <v>42552</v>
      </c>
      <c r="B68" s="2">
        <f t="shared" si="2"/>
        <v>2016</v>
      </c>
      <c r="C68">
        <v>319936562.10000002</v>
      </c>
      <c r="D68">
        <v>323193960.584768</v>
      </c>
    </row>
    <row r="69" spans="1:4" x14ac:dyDescent="0.25">
      <c r="A69" s="9">
        <v>42583</v>
      </c>
      <c r="B69" s="2">
        <f t="shared" si="2"/>
        <v>2016</v>
      </c>
      <c r="C69">
        <v>332506256.10000002</v>
      </c>
      <c r="D69">
        <v>336764827.32311797</v>
      </c>
    </row>
    <row r="70" spans="1:4" x14ac:dyDescent="0.25">
      <c r="A70" s="9">
        <v>42614</v>
      </c>
      <c r="B70" s="2">
        <f t="shared" si="2"/>
        <v>2016</v>
      </c>
      <c r="C70">
        <v>278729526.89999998</v>
      </c>
      <c r="D70">
        <v>268026190.51591676</v>
      </c>
    </row>
    <row r="71" spans="1:4" x14ac:dyDescent="0.25">
      <c r="A71" s="9">
        <v>42644</v>
      </c>
      <c r="B71" s="2">
        <f t="shared" si="2"/>
        <v>2016</v>
      </c>
      <c r="C71">
        <v>249175655.5</v>
      </c>
      <c r="D71">
        <v>251938639.68017894</v>
      </c>
    </row>
    <row r="72" spans="1:4" x14ac:dyDescent="0.25">
      <c r="A72" s="9">
        <v>42675</v>
      </c>
      <c r="B72" s="2">
        <f t="shared" si="2"/>
        <v>2016</v>
      </c>
      <c r="C72">
        <v>248814601.69999999</v>
      </c>
      <c r="D72">
        <v>253145760.71340537</v>
      </c>
    </row>
    <row r="73" spans="1:4" x14ac:dyDescent="0.25">
      <c r="A73" s="9">
        <v>42705</v>
      </c>
      <c r="B73" s="2">
        <f t="shared" si="2"/>
        <v>2016</v>
      </c>
      <c r="C73">
        <v>273592116.80000001</v>
      </c>
      <c r="D73">
        <v>277470932.38315153</v>
      </c>
    </row>
    <row r="74" spans="1:4" x14ac:dyDescent="0.25">
      <c r="A74" s="9">
        <v>42736</v>
      </c>
      <c r="B74" s="2">
        <f t="shared" si="2"/>
        <v>2017</v>
      </c>
      <c r="C74">
        <v>277000989.10000002</v>
      </c>
      <c r="D74">
        <v>274459598.11099237</v>
      </c>
    </row>
    <row r="75" spans="1:4" x14ac:dyDescent="0.25">
      <c r="A75" s="9">
        <v>42767</v>
      </c>
      <c r="B75" s="2">
        <f t="shared" si="2"/>
        <v>2017</v>
      </c>
      <c r="C75">
        <v>242928835.30000001</v>
      </c>
      <c r="D75">
        <v>250673768.22979227</v>
      </c>
    </row>
    <row r="76" spans="1:4" x14ac:dyDescent="0.25">
      <c r="A76" s="9">
        <v>42795</v>
      </c>
      <c r="B76" s="2">
        <f t="shared" si="2"/>
        <v>2017</v>
      </c>
      <c r="C76">
        <v>268282989.5</v>
      </c>
      <c r="D76">
        <v>270570517.45869678</v>
      </c>
    </row>
    <row r="77" spans="1:4" x14ac:dyDescent="0.25">
      <c r="A77" s="9">
        <v>42826</v>
      </c>
      <c r="B77" s="2">
        <f t="shared" si="2"/>
        <v>2017</v>
      </c>
      <c r="C77">
        <v>234677447.19999999</v>
      </c>
      <c r="D77">
        <v>239900864.40200287</v>
      </c>
    </row>
    <row r="78" spans="1:4" x14ac:dyDescent="0.25">
      <c r="A78" s="9">
        <v>42856</v>
      </c>
      <c r="B78" s="2">
        <f t="shared" si="2"/>
        <v>2017</v>
      </c>
      <c r="C78">
        <v>244160124.5</v>
      </c>
      <c r="D78">
        <v>255642065.3213734</v>
      </c>
    </row>
    <row r="79" spans="1:4" x14ac:dyDescent="0.25">
      <c r="A79" s="9">
        <v>42887</v>
      </c>
      <c r="B79" s="2">
        <f t="shared" si="2"/>
        <v>2017</v>
      </c>
      <c r="C79">
        <v>275426179.89999998</v>
      </c>
      <c r="D79">
        <v>281060607.74310333</v>
      </c>
    </row>
    <row r="80" spans="1:4" x14ac:dyDescent="0.25">
      <c r="A80" s="9">
        <v>42917</v>
      </c>
      <c r="B80" s="2">
        <f t="shared" si="2"/>
        <v>2017</v>
      </c>
      <c r="C80">
        <v>302256564.30000001</v>
      </c>
      <c r="D80">
        <v>303025953.28866422</v>
      </c>
    </row>
    <row r="81" spans="1:4" x14ac:dyDescent="0.25">
      <c r="A81" s="9">
        <v>42948</v>
      </c>
      <c r="B81" s="2">
        <f t="shared" si="2"/>
        <v>2017</v>
      </c>
      <c r="C81">
        <v>284023807.19999999</v>
      </c>
      <c r="D81">
        <v>275582754.79632914</v>
      </c>
    </row>
    <row r="82" spans="1:4" x14ac:dyDescent="0.25">
      <c r="A82" s="9">
        <v>42979</v>
      </c>
      <c r="B82" s="2">
        <f t="shared" si="2"/>
        <v>2017</v>
      </c>
      <c r="C82">
        <v>268671076.80000001</v>
      </c>
      <c r="D82">
        <v>274520132.98997045</v>
      </c>
    </row>
    <row r="83" spans="1:4" x14ac:dyDescent="0.25">
      <c r="A83" s="9">
        <v>43009</v>
      </c>
      <c r="B83" s="2">
        <f t="shared" si="2"/>
        <v>2017</v>
      </c>
      <c r="C83">
        <v>249859153.69999999</v>
      </c>
      <c r="D83">
        <v>249362290.00455439</v>
      </c>
    </row>
    <row r="84" spans="1:4" x14ac:dyDescent="0.25">
      <c r="A84" s="9">
        <v>43040</v>
      </c>
      <c r="B84" s="2">
        <f t="shared" si="2"/>
        <v>2017</v>
      </c>
      <c r="C84">
        <v>253035874.40000001</v>
      </c>
      <c r="D84">
        <v>256232389.71199977</v>
      </c>
    </row>
    <row r="85" spans="1:4" x14ac:dyDescent="0.25">
      <c r="A85" s="9">
        <v>43070</v>
      </c>
      <c r="B85" s="2">
        <f t="shared" si="2"/>
        <v>2017</v>
      </c>
      <c r="C85">
        <v>278099027.30000001</v>
      </c>
      <c r="D85">
        <v>277376816.1483677</v>
      </c>
    </row>
    <row r="86" spans="1:4" x14ac:dyDescent="0.25">
      <c r="A86" s="9">
        <v>43101</v>
      </c>
      <c r="B86" s="2">
        <f t="shared" si="2"/>
        <v>2018</v>
      </c>
      <c r="C86">
        <v>289798490.89999998</v>
      </c>
      <c r="D86">
        <v>281668199.38926023</v>
      </c>
    </row>
    <row r="87" spans="1:4" x14ac:dyDescent="0.25">
      <c r="A87" s="9">
        <v>43132</v>
      </c>
      <c r="B87" s="2">
        <f t="shared" si="2"/>
        <v>2018</v>
      </c>
      <c r="C87">
        <v>251614557</v>
      </c>
      <c r="D87">
        <v>252269742.44066864</v>
      </c>
    </row>
    <row r="88" spans="1:4" x14ac:dyDescent="0.25">
      <c r="A88" s="9">
        <v>43160</v>
      </c>
      <c r="B88" s="2">
        <f t="shared" si="2"/>
        <v>2018</v>
      </c>
      <c r="C88">
        <v>268375998.5</v>
      </c>
      <c r="D88">
        <v>267078496.22575584</v>
      </c>
    </row>
    <row r="89" spans="1:4" x14ac:dyDescent="0.25">
      <c r="A89" s="9">
        <v>43191</v>
      </c>
      <c r="B89" s="2">
        <f t="shared" si="2"/>
        <v>2018</v>
      </c>
      <c r="C89">
        <v>248656909</v>
      </c>
      <c r="D89">
        <v>250393475.30183798</v>
      </c>
    </row>
    <row r="90" spans="1:4" x14ac:dyDescent="0.25">
      <c r="A90" s="9">
        <v>43221</v>
      </c>
      <c r="B90" s="2">
        <f t="shared" si="2"/>
        <v>2018</v>
      </c>
      <c r="C90">
        <v>263110475.40000001</v>
      </c>
      <c r="D90">
        <v>267720800.66522759</v>
      </c>
    </row>
    <row r="91" spans="1:4" x14ac:dyDescent="0.25">
      <c r="A91" s="9">
        <v>43252</v>
      </c>
      <c r="B91" s="2">
        <f t="shared" si="2"/>
        <v>2018</v>
      </c>
      <c r="C91">
        <v>281217537.19999999</v>
      </c>
      <c r="D91">
        <v>266001161.89033088</v>
      </c>
    </row>
    <row r="92" spans="1:4" x14ac:dyDescent="0.25">
      <c r="A92" s="9">
        <v>43282</v>
      </c>
      <c r="B92" s="2">
        <f t="shared" si="2"/>
        <v>2018</v>
      </c>
      <c r="C92">
        <v>323148008.69999999</v>
      </c>
      <c r="D92">
        <v>311601410.19454437</v>
      </c>
    </row>
    <row r="93" spans="1:4" x14ac:dyDescent="0.25">
      <c r="A93" s="9">
        <v>43313</v>
      </c>
      <c r="B93" s="2">
        <f t="shared" si="2"/>
        <v>2018</v>
      </c>
      <c r="C93">
        <v>325222346.5</v>
      </c>
      <c r="D93">
        <v>322557286.10260212</v>
      </c>
    </row>
    <row r="94" spans="1:4" x14ac:dyDescent="0.25">
      <c r="A94" s="9">
        <v>43344</v>
      </c>
      <c r="B94" s="2">
        <f t="shared" si="2"/>
        <v>2018</v>
      </c>
      <c r="C94">
        <v>281705838.60000002</v>
      </c>
      <c r="D94">
        <v>274766796.53934211</v>
      </c>
    </row>
    <row r="95" spans="1:4" x14ac:dyDescent="0.25">
      <c r="A95" s="9">
        <v>43374</v>
      </c>
      <c r="B95" s="2">
        <f t="shared" si="2"/>
        <v>2018</v>
      </c>
      <c r="C95">
        <v>252830302.90000001</v>
      </c>
      <c r="D95">
        <v>258318437.14117873</v>
      </c>
    </row>
    <row r="96" spans="1:4" x14ac:dyDescent="0.25">
      <c r="A96" s="9">
        <v>43405</v>
      </c>
      <c r="B96" s="2">
        <f t="shared" si="2"/>
        <v>2018</v>
      </c>
      <c r="C96">
        <v>259398467.19999999</v>
      </c>
      <c r="D96">
        <v>256877892.89406672</v>
      </c>
    </row>
    <row r="97" spans="1:4" x14ac:dyDescent="0.25">
      <c r="A97" s="9">
        <v>43435</v>
      </c>
      <c r="B97" s="2">
        <f t="shared" si="2"/>
        <v>2018</v>
      </c>
      <c r="C97">
        <v>265712562.69999999</v>
      </c>
      <c r="D97">
        <v>264920303.83520037</v>
      </c>
    </row>
    <row r="98" spans="1:4" x14ac:dyDescent="0.25">
      <c r="A98" s="9">
        <v>43466</v>
      </c>
      <c r="B98" s="2">
        <f t="shared" ref="B98:B129" si="3">YEAR(A98)</f>
        <v>2019</v>
      </c>
      <c r="C98">
        <v>287103504.5</v>
      </c>
      <c r="D98">
        <v>279198150.45518684</v>
      </c>
    </row>
    <row r="99" spans="1:4" x14ac:dyDescent="0.25">
      <c r="A99" s="9">
        <v>43497</v>
      </c>
      <c r="B99" s="2">
        <f t="shared" si="3"/>
        <v>2019</v>
      </c>
      <c r="C99">
        <v>255789708.59999999</v>
      </c>
      <c r="D99">
        <v>252247968.9856616</v>
      </c>
    </row>
    <row r="100" spans="1:4" x14ac:dyDescent="0.25">
      <c r="A100" s="9">
        <v>43525</v>
      </c>
      <c r="B100" s="2">
        <f t="shared" si="3"/>
        <v>2019</v>
      </c>
      <c r="C100">
        <v>268817713.80000001</v>
      </c>
      <c r="D100">
        <v>263660265.36582413</v>
      </c>
    </row>
    <row r="101" spans="1:4" x14ac:dyDescent="0.25">
      <c r="A101" s="9">
        <v>43556</v>
      </c>
      <c r="B101" s="2">
        <f t="shared" si="3"/>
        <v>2019</v>
      </c>
      <c r="C101">
        <v>238123760.19999999</v>
      </c>
      <c r="D101">
        <v>243739332.03048038</v>
      </c>
    </row>
    <row r="102" spans="1:4" x14ac:dyDescent="0.25">
      <c r="A102" s="9">
        <v>43586</v>
      </c>
      <c r="B102" s="2">
        <f t="shared" si="3"/>
        <v>2019</v>
      </c>
      <c r="C102">
        <v>240428351.30000001</v>
      </c>
      <c r="D102">
        <v>244580281.61306816</v>
      </c>
    </row>
    <row r="103" spans="1:4" x14ac:dyDescent="0.25">
      <c r="A103" s="9">
        <v>43617</v>
      </c>
      <c r="B103" s="2">
        <f t="shared" si="3"/>
        <v>2019</v>
      </c>
      <c r="C103">
        <v>261805911.09999999</v>
      </c>
      <c r="D103">
        <v>250243347.27702132</v>
      </c>
    </row>
    <row r="104" spans="1:4" x14ac:dyDescent="0.25">
      <c r="A104" s="9">
        <v>43647</v>
      </c>
      <c r="B104" s="2">
        <f t="shared" si="3"/>
        <v>2019</v>
      </c>
      <c r="C104">
        <v>332403791.10000002</v>
      </c>
      <c r="D104">
        <v>332533488.01545554</v>
      </c>
    </row>
    <row r="105" spans="1:4" x14ac:dyDescent="0.25">
      <c r="A105" s="9">
        <v>43678</v>
      </c>
      <c r="B105" s="2">
        <f t="shared" si="3"/>
        <v>2019</v>
      </c>
      <c r="C105">
        <v>300975559.89999998</v>
      </c>
      <c r="D105">
        <v>286197220.24751943</v>
      </c>
    </row>
    <row r="106" spans="1:4" x14ac:dyDescent="0.25">
      <c r="A106" s="9">
        <v>43709</v>
      </c>
      <c r="B106" s="2">
        <f t="shared" si="3"/>
        <v>2019</v>
      </c>
      <c r="C106">
        <v>262855031.90000001</v>
      </c>
      <c r="D106">
        <v>243130781.42630064</v>
      </c>
    </row>
    <row r="107" spans="1:4" x14ac:dyDescent="0.25">
      <c r="A107" s="9">
        <v>43739</v>
      </c>
      <c r="B107" s="2">
        <f t="shared" si="3"/>
        <v>2019</v>
      </c>
      <c r="C107">
        <v>244083278</v>
      </c>
      <c r="D107">
        <v>249073544.77438039</v>
      </c>
    </row>
    <row r="108" spans="1:4" x14ac:dyDescent="0.25">
      <c r="A108" s="9">
        <v>43770</v>
      </c>
      <c r="B108" s="2">
        <f t="shared" si="3"/>
        <v>2019</v>
      </c>
      <c r="C108">
        <v>253920207</v>
      </c>
      <c r="D108">
        <v>252496550.43287203</v>
      </c>
    </row>
    <row r="109" spans="1:4" x14ac:dyDescent="0.25">
      <c r="A109" s="9">
        <v>43800</v>
      </c>
      <c r="B109" s="2">
        <f t="shared" si="3"/>
        <v>2019</v>
      </c>
      <c r="C109">
        <v>264697011.59999999</v>
      </c>
      <c r="D109">
        <v>264481329.1730594</v>
      </c>
    </row>
    <row r="110" spans="1:4" x14ac:dyDescent="0.25">
      <c r="A110" s="9">
        <v>43831</v>
      </c>
      <c r="B110" s="2">
        <f t="shared" si="3"/>
        <v>2020</v>
      </c>
      <c r="C110">
        <v>270281846.19999999</v>
      </c>
      <c r="D110">
        <v>266689171.51654232</v>
      </c>
    </row>
    <row r="111" spans="1:4" x14ac:dyDescent="0.25">
      <c r="A111" s="9">
        <v>43862</v>
      </c>
      <c r="B111" s="2">
        <f t="shared" si="3"/>
        <v>2020</v>
      </c>
      <c r="C111">
        <v>253965396.19999999</v>
      </c>
      <c r="D111">
        <v>254264563.02475816</v>
      </c>
    </row>
    <row r="112" spans="1:4" x14ac:dyDescent="0.25">
      <c r="A112" s="9">
        <v>43891</v>
      </c>
      <c r="B112" s="2">
        <f t="shared" si="3"/>
        <v>2020</v>
      </c>
      <c r="C112">
        <v>250421458</v>
      </c>
      <c r="D112">
        <v>255324951.74198574</v>
      </c>
    </row>
    <row r="113" spans="1:4" x14ac:dyDescent="0.25">
      <c r="A113" s="9">
        <v>43922</v>
      </c>
      <c r="B113" s="2">
        <f t="shared" si="3"/>
        <v>2020</v>
      </c>
      <c r="C113">
        <v>218203458.59999999</v>
      </c>
      <c r="D113">
        <v>244732966.18612653</v>
      </c>
    </row>
    <row r="114" spans="1:4" x14ac:dyDescent="0.25">
      <c r="A114" s="9">
        <v>43952</v>
      </c>
      <c r="B114" s="2">
        <f t="shared" si="3"/>
        <v>2020</v>
      </c>
      <c r="C114">
        <v>234783952.30000001</v>
      </c>
      <c r="D114">
        <v>257648133.94596419</v>
      </c>
    </row>
    <row r="115" spans="1:4" x14ac:dyDescent="0.25">
      <c r="A115" s="9">
        <v>43983</v>
      </c>
      <c r="B115" s="2">
        <f t="shared" si="3"/>
        <v>2020</v>
      </c>
      <c r="C115">
        <v>280693732.89999998</v>
      </c>
      <c r="D115">
        <v>278320279.09295338</v>
      </c>
    </row>
    <row r="116" spans="1:4" x14ac:dyDescent="0.25">
      <c r="A116" s="9">
        <v>44013</v>
      </c>
      <c r="B116" s="2">
        <f t="shared" si="3"/>
        <v>2020</v>
      </c>
      <c r="C116">
        <v>347121684</v>
      </c>
      <c r="D116">
        <v>356640299.32076526</v>
      </c>
    </row>
    <row r="117" spans="1:4" x14ac:dyDescent="0.25">
      <c r="A117" s="9">
        <v>44044</v>
      </c>
      <c r="B117" s="2">
        <f t="shared" si="3"/>
        <v>2020</v>
      </c>
      <c r="C117">
        <v>307825491.19999999</v>
      </c>
      <c r="D117">
        <v>289554317.46108824</v>
      </c>
    </row>
    <row r="118" spans="1:4" x14ac:dyDescent="0.25">
      <c r="A118" s="9">
        <v>44075</v>
      </c>
      <c r="B118" s="2">
        <f t="shared" si="3"/>
        <v>2020</v>
      </c>
      <c r="C118">
        <v>251413926.69999999</v>
      </c>
      <c r="D118">
        <v>239864110.02396274</v>
      </c>
    </row>
    <row r="119" spans="1:4" x14ac:dyDescent="0.25">
      <c r="A119" s="9">
        <v>44105</v>
      </c>
      <c r="B119" s="2">
        <f t="shared" si="3"/>
        <v>2020</v>
      </c>
      <c r="C119">
        <v>240496299.80000001</v>
      </c>
      <c r="D119">
        <v>248018141.02198613</v>
      </c>
    </row>
    <row r="120" spans="1:4" x14ac:dyDescent="0.25">
      <c r="A120" s="9">
        <v>44136</v>
      </c>
      <c r="B120" s="2">
        <f t="shared" si="3"/>
        <v>2020</v>
      </c>
      <c r="C120">
        <v>241980400.40000001</v>
      </c>
      <c r="D120">
        <v>244694664.64330405</v>
      </c>
    </row>
    <row r="121" spans="1:4" x14ac:dyDescent="0.25">
      <c r="A121" s="9">
        <v>44166</v>
      </c>
      <c r="B121" s="2">
        <f t="shared" si="3"/>
        <v>2020</v>
      </c>
      <c r="C121">
        <v>266365374.19999999</v>
      </c>
      <c r="D121">
        <v>269896085.45800847</v>
      </c>
    </row>
    <row r="122" spans="1:4" x14ac:dyDescent="0.25">
      <c r="A122" s="9">
        <v>44196</v>
      </c>
      <c r="B122" s="2">
        <f t="shared" si="3"/>
        <v>2020</v>
      </c>
      <c r="D122">
        <v>272656387.30666631</v>
      </c>
    </row>
    <row r="123" spans="1:4" x14ac:dyDescent="0.25">
      <c r="A123" s="9">
        <v>44226</v>
      </c>
      <c r="B123" s="2">
        <f t="shared" si="3"/>
        <v>2021</v>
      </c>
      <c r="D123">
        <v>254402401.17169708</v>
      </c>
    </row>
    <row r="124" spans="1:4" x14ac:dyDescent="0.25">
      <c r="A124" s="9">
        <v>44256</v>
      </c>
      <c r="B124" s="2">
        <f t="shared" si="3"/>
        <v>2021</v>
      </c>
      <c r="D124">
        <v>264419015.77769628</v>
      </c>
    </row>
    <row r="125" spans="1:4" x14ac:dyDescent="0.25">
      <c r="A125" s="9">
        <v>44286</v>
      </c>
      <c r="B125" s="2">
        <f t="shared" si="3"/>
        <v>2021</v>
      </c>
      <c r="D125">
        <v>243837623.86944112</v>
      </c>
    </row>
    <row r="126" spans="1:4" x14ac:dyDescent="0.25">
      <c r="A126" s="9">
        <v>44316</v>
      </c>
      <c r="B126" s="2">
        <f t="shared" si="3"/>
        <v>2021</v>
      </c>
      <c r="D126">
        <v>252548234.62606782</v>
      </c>
    </row>
    <row r="127" spans="1:4" x14ac:dyDescent="0.25">
      <c r="A127" s="9">
        <v>44346</v>
      </c>
      <c r="B127" s="2">
        <f t="shared" si="3"/>
        <v>2021</v>
      </c>
      <c r="D127">
        <v>266813889.03657573</v>
      </c>
    </row>
    <row r="128" spans="1:4" x14ac:dyDescent="0.25">
      <c r="A128" s="9">
        <v>44376</v>
      </c>
      <c r="B128" s="2">
        <f t="shared" si="3"/>
        <v>2021</v>
      </c>
      <c r="D128">
        <v>316987025.5487799</v>
      </c>
    </row>
    <row r="129" spans="1:4" x14ac:dyDescent="0.25">
      <c r="A129" s="9">
        <v>44406</v>
      </c>
      <c r="B129" s="2">
        <f t="shared" si="3"/>
        <v>2021</v>
      </c>
      <c r="D129">
        <v>288761371.96123743</v>
      </c>
    </row>
    <row r="130" spans="1:4" x14ac:dyDescent="0.25">
      <c r="A130" s="9">
        <v>44436</v>
      </c>
      <c r="B130" s="2">
        <f t="shared" ref="B130:B145" si="4">YEAR(A130)</f>
        <v>2021</v>
      </c>
      <c r="D130">
        <v>254780542.0946967</v>
      </c>
    </row>
    <row r="131" spans="1:4" x14ac:dyDescent="0.25">
      <c r="A131" s="9">
        <v>44466</v>
      </c>
      <c r="B131" s="2">
        <f t="shared" si="4"/>
        <v>2021</v>
      </c>
      <c r="D131">
        <v>243286143.57383978</v>
      </c>
    </row>
    <row r="132" spans="1:4" x14ac:dyDescent="0.25">
      <c r="A132" s="9">
        <v>44496</v>
      </c>
      <c r="B132" s="2">
        <f t="shared" si="4"/>
        <v>2021</v>
      </c>
      <c r="D132">
        <v>248609805.49895</v>
      </c>
    </row>
    <row r="133" spans="1:4" x14ac:dyDescent="0.25">
      <c r="A133" s="9">
        <v>44526</v>
      </c>
      <c r="B133" s="2">
        <f t="shared" si="4"/>
        <v>2021</v>
      </c>
      <c r="D133">
        <v>266723025.56196547</v>
      </c>
    </row>
    <row r="134" spans="1:4" x14ac:dyDescent="0.25">
      <c r="A134" s="9">
        <v>44556</v>
      </c>
      <c r="B134" s="2">
        <f t="shared" si="4"/>
        <v>2021</v>
      </c>
      <c r="D134">
        <v>269060982.09163767</v>
      </c>
    </row>
    <row r="135" spans="1:4" x14ac:dyDescent="0.25">
      <c r="A135" s="9">
        <v>44586</v>
      </c>
      <c r="B135" s="2">
        <f t="shared" si="4"/>
        <v>2022</v>
      </c>
      <c r="D135">
        <v>250771055.2346372</v>
      </c>
    </row>
    <row r="136" spans="1:4" x14ac:dyDescent="0.25">
      <c r="A136" s="9">
        <v>44616</v>
      </c>
      <c r="B136" s="2">
        <f t="shared" si="4"/>
        <v>2022</v>
      </c>
      <c r="D136">
        <v>260751563.91999429</v>
      </c>
    </row>
    <row r="137" spans="1:4" x14ac:dyDescent="0.25">
      <c r="A137" s="9">
        <v>44646</v>
      </c>
      <c r="B137" s="2">
        <f t="shared" si="4"/>
        <v>2022</v>
      </c>
      <c r="D137">
        <v>238239076.4493551</v>
      </c>
    </row>
    <row r="138" spans="1:4" x14ac:dyDescent="0.25">
      <c r="A138" s="9">
        <v>44676</v>
      </c>
      <c r="B138" s="2">
        <f t="shared" si="4"/>
        <v>2022</v>
      </c>
      <c r="D138">
        <v>250702896.34726992</v>
      </c>
    </row>
    <row r="139" spans="1:4" x14ac:dyDescent="0.25">
      <c r="A139" s="9">
        <v>44706</v>
      </c>
      <c r="B139" s="2">
        <f t="shared" si="4"/>
        <v>2022</v>
      </c>
      <c r="D139">
        <v>263037121.20092452</v>
      </c>
    </row>
    <row r="140" spans="1:4" x14ac:dyDescent="0.25">
      <c r="A140" s="9">
        <v>44736</v>
      </c>
      <c r="B140" s="2">
        <f t="shared" si="4"/>
        <v>2022</v>
      </c>
      <c r="D140">
        <v>311278660.28405833</v>
      </c>
    </row>
    <row r="141" spans="1:4" x14ac:dyDescent="0.25">
      <c r="A141" s="9">
        <v>44766</v>
      </c>
      <c r="B141" s="2">
        <f t="shared" si="4"/>
        <v>2022</v>
      </c>
      <c r="D141">
        <v>286805711.68908447</v>
      </c>
    </row>
    <row r="142" spans="1:4" x14ac:dyDescent="0.25">
      <c r="A142" s="9">
        <v>44796</v>
      </c>
      <c r="B142" s="2">
        <f t="shared" si="4"/>
        <v>2022</v>
      </c>
      <c r="D142">
        <v>250892946.18874767</v>
      </c>
    </row>
    <row r="143" spans="1:4" x14ac:dyDescent="0.25">
      <c r="A143" s="9">
        <v>44826</v>
      </c>
      <c r="B143" s="2">
        <f t="shared" si="4"/>
        <v>2022</v>
      </c>
      <c r="D143">
        <v>239361265.63430512</v>
      </c>
    </row>
    <row r="144" spans="1:4" x14ac:dyDescent="0.25">
      <c r="A144" s="9">
        <v>44856</v>
      </c>
      <c r="B144" s="2">
        <f t="shared" si="4"/>
        <v>2022</v>
      </c>
      <c r="D144">
        <v>244647474.56948417</v>
      </c>
    </row>
    <row r="145" spans="1:4" x14ac:dyDescent="0.25">
      <c r="A145" s="9">
        <v>44886</v>
      </c>
      <c r="B145" s="2">
        <f t="shared" si="4"/>
        <v>2022</v>
      </c>
      <c r="D145">
        <v>260828246.36734474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4B8F-1041-49A1-8426-0E50888808B0}">
  <dimension ref="A2:C15"/>
  <sheetViews>
    <sheetView workbookViewId="0">
      <selection activeCell="A2" sqref="A2:C15"/>
    </sheetView>
  </sheetViews>
  <sheetFormatPr defaultRowHeight="15" x14ac:dyDescent="0.25"/>
  <cols>
    <col min="1" max="1" width="5" bestFit="1" customWidth="1"/>
    <col min="2" max="2" width="19.42578125" bestFit="1" customWidth="1"/>
    <col min="3" max="3" width="17.5703125" bestFit="1" customWidth="1"/>
  </cols>
  <sheetData>
    <row r="2" spans="1:3" x14ac:dyDescent="0.25">
      <c r="A2" s="15" t="s">
        <v>43</v>
      </c>
    </row>
    <row r="3" spans="1:3" x14ac:dyDescent="0.25">
      <c r="B3" t="s">
        <v>40</v>
      </c>
      <c r="C3" t="s">
        <v>42</v>
      </c>
    </row>
    <row r="4" spans="1:3" x14ac:dyDescent="0.25">
      <c r="A4" s="11">
        <v>2011</v>
      </c>
      <c r="B4" s="12">
        <v>3408628157.0000005</v>
      </c>
      <c r="C4" s="12">
        <v>3379938976.271687</v>
      </c>
    </row>
    <row r="5" spans="1:3" x14ac:dyDescent="0.25">
      <c r="A5" s="11">
        <v>2012</v>
      </c>
      <c r="B5" s="12">
        <v>3351442979.2999992</v>
      </c>
      <c r="C5" s="12">
        <v>3379541694.7700138</v>
      </c>
    </row>
    <row r="6" spans="1:3" x14ac:dyDescent="0.25">
      <c r="A6" s="11">
        <v>2013</v>
      </c>
      <c r="B6" s="12">
        <v>3346449708.6999993</v>
      </c>
      <c r="C6" s="12">
        <v>3330030761.9996095</v>
      </c>
    </row>
    <row r="7" spans="1:3" x14ac:dyDescent="0.25">
      <c r="A7" s="11">
        <v>2014</v>
      </c>
      <c r="B7" s="12">
        <v>3287119476.8999996</v>
      </c>
      <c r="C7" s="12">
        <v>3273591342.3908143</v>
      </c>
    </row>
    <row r="8" spans="1:3" x14ac:dyDescent="0.25">
      <c r="A8" s="11">
        <v>2015</v>
      </c>
      <c r="B8" s="12">
        <v>3254201945.1999998</v>
      </c>
      <c r="C8" s="12">
        <v>3268066332.0233569</v>
      </c>
    </row>
    <row r="9" spans="1:3" x14ac:dyDescent="0.25">
      <c r="A9" s="11">
        <v>2016</v>
      </c>
      <c r="B9" s="12">
        <v>3282717042.6999998</v>
      </c>
      <c r="C9" s="12">
        <v>3313348911.5843902</v>
      </c>
    </row>
    <row r="10" spans="1:3" x14ac:dyDescent="0.25">
      <c r="A10" s="11">
        <v>2017</v>
      </c>
      <c r="B10" s="12">
        <v>3178422069.2000003</v>
      </c>
      <c r="C10" s="12">
        <v>3208407758.2058463</v>
      </c>
    </row>
    <row r="11" spans="1:3" x14ac:dyDescent="0.25">
      <c r="A11" s="11">
        <v>2018</v>
      </c>
      <c r="B11" s="12">
        <v>3310791494.5999994</v>
      </c>
      <c r="C11" s="12">
        <v>3274174002.6200151</v>
      </c>
    </row>
    <row r="12" spans="1:3" x14ac:dyDescent="0.25">
      <c r="A12" s="11">
        <v>2019</v>
      </c>
      <c r="B12" s="12">
        <v>3211003829</v>
      </c>
      <c r="C12" s="12">
        <v>3161582259.7968292</v>
      </c>
    </row>
    <row r="13" spans="1:3" x14ac:dyDescent="0.25">
      <c r="A13" s="11">
        <v>2020</v>
      </c>
      <c r="B13" s="12">
        <v>3163553020.4999995</v>
      </c>
      <c r="C13" s="12">
        <v>3478304070.7441115</v>
      </c>
    </row>
    <row r="14" spans="1:3" x14ac:dyDescent="0.25">
      <c r="A14" s="11">
        <v>2021</v>
      </c>
      <c r="B14" s="12"/>
      <c r="C14" s="12">
        <v>3170230060.8125854</v>
      </c>
    </row>
    <row r="15" spans="1:3" x14ac:dyDescent="0.25">
      <c r="A15" s="11">
        <v>2022</v>
      </c>
      <c r="B15" s="12"/>
      <c r="C15" s="12">
        <v>2857316017.8852057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9F93-3C1F-4847-8DCD-2D1D96CCB091}">
  <dimension ref="A2:E15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9.1406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5" t="s">
        <v>43</v>
      </c>
    </row>
    <row r="3" spans="1:5" x14ac:dyDescent="0.25">
      <c r="A3" s="1"/>
      <c r="B3" s="1" t="s">
        <v>40</v>
      </c>
      <c r="C3" s="1" t="s">
        <v>44</v>
      </c>
      <c r="D3" s="1" t="s">
        <v>42</v>
      </c>
      <c r="E3" s="1" t="s">
        <v>44</v>
      </c>
    </row>
    <row r="4" spans="1:5" x14ac:dyDescent="0.25">
      <c r="A4" s="1">
        <v>2011</v>
      </c>
      <c r="B4" s="17">
        <v>3408628157.0000005</v>
      </c>
      <c r="C4" s="17"/>
      <c r="D4" s="17">
        <v>3379938976.271687</v>
      </c>
    </row>
    <row r="5" spans="1:5" x14ac:dyDescent="0.25">
      <c r="A5" s="1">
        <v>2012</v>
      </c>
      <c r="B5" s="17">
        <v>3351442979.2999992</v>
      </c>
      <c r="C5" s="18">
        <f>B5/B4-1</f>
        <v>-1.6776596057438864E-2</v>
      </c>
      <c r="D5" s="17">
        <v>3379541694.7700138</v>
      </c>
      <c r="E5" s="18">
        <f>D5/D4-1</f>
        <v>-1.1754102794825361E-4</v>
      </c>
    </row>
    <row r="6" spans="1:5" x14ac:dyDescent="0.25">
      <c r="A6" s="1">
        <v>2013</v>
      </c>
      <c r="B6" s="17">
        <v>3346449708.6999993</v>
      </c>
      <c r="C6" s="18">
        <f t="shared" ref="C6:C13" si="0">B6/B5-1</f>
        <v>-1.4898867833469387E-3</v>
      </c>
      <c r="D6" s="17">
        <v>3330030761.9996095</v>
      </c>
      <c r="E6" s="18">
        <f t="shared" ref="E6:E15" si="1">D6/D5-1</f>
        <v>-1.4650191428922099E-2</v>
      </c>
    </row>
    <row r="7" spans="1:5" x14ac:dyDescent="0.25">
      <c r="A7" s="1">
        <v>2014</v>
      </c>
      <c r="B7" s="17">
        <v>3287119476.8999996</v>
      </c>
      <c r="C7" s="18">
        <f t="shared" si="0"/>
        <v>-1.7729306269194667E-2</v>
      </c>
      <c r="D7" s="17">
        <v>3273591342.3908143</v>
      </c>
      <c r="E7" s="18">
        <f t="shared" si="1"/>
        <v>-1.6948618088712397E-2</v>
      </c>
    </row>
    <row r="8" spans="1:5" x14ac:dyDescent="0.25">
      <c r="A8" s="1">
        <v>2015</v>
      </c>
      <c r="B8" s="17">
        <v>3254201945.1999998</v>
      </c>
      <c r="C8" s="18">
        <f t="shared" si="0"/>
        <v>-1.0014096515604476E-2</v>
      </c>
      <c r="D8" s="17">
        <v>3268066332.0233569</v>
      </c>
      <c r="E8" s="18">
        <f t="shared" si="1"/>
        <v>-1.6877520098224075E-3</v>
      </c>
    </row>
    <row r="9" spans="1:5" x14ac:dyDescent="0.25">
      <c r="A9" s="1">
        <v>2016</v>
      </c>
      <c r="B9" s="17">
        <v>3282717042.6999998</v>
      </c>
      <c r="C9" s="18">
        <f t="shared" si="0"/>
        <v>8.7625470023642293E-3</v>
      </c>
      <c r="D9" s="17">
        <v>3313348911.5843902</v>
      </c>
      <c r="E9" s="18">
        <f t="shared" si="1"/>
        <v>1.3856077251956256E-2</v>
      </c>
    </row>
    <row r="10" spans="1:5" x14ac:dyDescent="0.25">
      <c r="A10" s="1">
        <v>2017</v>
      </c>
      <c r="B10" s="17">
        <v>3178422069.2000003</v>
      </c>
      <c r="C10" s="18">
        <f t="shared" si="0"/>
        <v>-3.1770930038556688E-2</v>
      </c>
      <c r="D10" s="17">
        <v>3208407758.2058463</v>
      </c>
      <c r="E10" s="18">
        <f t="shared" si="1"/>
        <v>-3.1672231382466332E-2</v>
      </c>
    </row>
    <row r="11" spans="1:5" x14ac:dyDescent="0.25">
      <c r="A11" s="1">
        <v>2018</v>
      </c>
      <c r="B11" s="17">
        <v>3310791494.5999994</v>
      </c>
      <c r="C11" s="18">
        <f t="shared" si="0"/>
        <v>4.1646270544967612E-2</v>
      </c>
      <c r="D11" s="17">
        <v>3274174002.6200151</v>
      </c>
      <c r="E11" s="18">
        <f t="shared" si="1"/>
        <v>2.0498094185804394E-2</v>
      </c>
    </row>
    <row r="12" spans="1:5" x14ac:dyDescent="0.25">
      <c r="A12" s="1">
        <v>2019</v>
      </c>
      <c r="B12" s="17">
        <v>3211003829</v>
      </c>
      <c r="C12" s="18">
        <f t="shared" si="0"/>
        <v>-3.0140123823187315E-2</v>
      </c>
      <c r="D12" s="17">
        <v>3161582259.7968292</v>
      </c>
      <c r="E12" s="18">
        <f t="shared" si="1"/>
        <v>-3.4387831169965133E-2</v>
      </c>
    </row>
    <row r="13" spans="1:5" x14ac:dyDescent="0.25">
      <c r="A13" s="1">
        <v>2020</v>
      </c>
      <c r="B13" s="17">
        <v>3163553020.4999995</v>
      </c>
      <c r="C13" s="18">
        <f t="shared" si="0"/>
        <v>-1.4777562104240194E-2</v>
      </c>
      <c r="D13" s="17">
        <v>3478304070.7441115</v>
      </c>
      <c r="E13" s="18">
        <f t="shared" si="1"/>
        <v>0.10017826041560451</v>
      </c>
    </row>
    <row r="14" spans="1:5" x14ac:dyDescent="0.25">
      <c r="A14" s="21">
        <v>2021</v>
      </c>
      <c r="B14" s="20"/>
      <c r="C14" s="19"/>
      <c r="D14" s="20">
        <v>3170230060.8125854</v>
      </c>
      <c r="E14" s="19">
        <f t="shared" si="1"/>
        <v>-8.8570177783686477E-2</v>
      </c>
    </row>
    <row r="15" spans="1:5" x14ac:dyDescent="0.25">
      <c r="A15" s="21">
        <v>2022</v>
      </c>
      <c r="B15" s="20"/>
      <c r="C15" s="19"/>
      <c r="D15" s="20">
        <v>2857316017.8852057</v>
      </c>
      <c r="E15" s="19">
        <f t="shared" si="1"/>
        <v>-9.8703891176646796E-2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LondonPop</vt:lpstr>
      <vt:lpstr>MonthDays</vt:lpstr>
      <vt:lpstr>N10CDD18</vt:lpstr>
      <vt:lpstr>N10HDD18</vt:lpstr>
      <vt:lpstr>OntarioGDP</vt:lpstr>
      <vt:lpstr>PeakDays</vt:lpstr>
      <vt:lpstr>StatDays</vt:lpstr>
      <vt:lpstr>WHSL_kWhA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Benum, Martin</cp:lastModifiedBy>
  <dcterms:created xsi:type="dcterms:W3CDTF">2013-12-10T17:59:21Z</dcterms:created>
  <dcterms:modified xsi:type="dcterms:W3CDTF">2021-11-10T20:31:29Z</dcterms:modified>
</cp:coreProperties>
</file>