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Appendix - Excel Files for Upload\"/>
    </mc:Choice>
  </mc:AlternateContent>
  <xr:revisionPtr revIDLastSave="0" documentId="8_{C74A157A-5CBB-4095-8A14-F81EFAD70BB0}" xr6:coauthVersionLast="47" xr6:coauthVersionMax="47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163" r:id="rId1"/>
    <sheet name="Predicted Monthly Data" sheetId="1164" r:id="rId2"/>
    <sheet name="Predicted Monthly Data Summ" sheetId="1165" r:id="rId3"/>
    <sheet name="PredictedAnnualDataSumm" sheetId="1168" r:id="rId4"/>
    <sheet name="PredictedAnnualDataSumm2" sheetId="1169" r:id="rId5"/>
    <sheet name="Normalized Monthly Data" sheetId="1166" r:id="rId6"/>
    <sheet name="Normalized Monthly Data Summ" sheetId="1167" r:id="rId7"/>
    <sheet name="NormalizedAnnualDataSumm" sheetId="1170" r:id="rId8"/>
    <sheet name="NormalizedAnnualDataSumm2" sheetId="1171" r:id="rId9"/>
    <sheet name="Monthly Data" sheetId="1161" r:id="rId10"/>
    <sheet name="Forecasting Data" sheetId="1162" r:id="rId11"/>
  </sheets>
  <definedNames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  <definedName name="WHSL_kWh">'OLS Model'!$B$17</definedName>
  </definedNames>
  <calcPr calcId="191029"/>
  <pivotCaches>
    <pivotCache cacheId="0" r:id="rId12"/>
    <pivotCache cacheId="1" r:id="rId13"/>
    <pivotCache cacheId="2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163" l="1"/>
  <c r="N11" i="1163"/>
  <c r="N10" i="1163"/>
  <c r="L10" i="1163"/>
  <c r="N9" i="1163"/>
  <c r="L9" i="1163"/>
  <c r="N8" i="1163"/>
  <c r="L8" i="1163"/>
  <c r="E6" i="1171"/>
  <c r="E7" i="1171"/>
  <c r="E8" i="1171"/>
  <c r="E9" i="1171"/>
  <c r="E5" i="1171"/>
  <c r="C6" i="1171"/>
  <c r="C7" i="1171"/>
  <c r="C5" i="1171"/>
  <c r="B2" i="1167"/>
  <c r="B3" i="1167"/>
  <c r="B4" i="1167"/>
  <c r="B5" i="1167"/>
  <c r="B6" i="1167"/>
  <c r="B7" i="1167"/>
  <c r="B8" i="1167"/>
  <c r="B9" i="1167"/>
  <c r="B10" i="1167"/>
  <c r="B11" i="1167"/>
  <c r="B12" i="1167"/>
  <c r="B13" i="1167"/>
  <c r="B14" i="1167"/>
  <c r="B15" i="1167"/>
  <c r="B16" i="1167"/>
  <c r="B17" i="1167"/>
  <c r="B18" i="1167"/>
  <c r="B19" i="1167"/>
  <c r="B20" i="1167"/>
  <c r="B21" i="1167"/>
  <c r="B22" i="1167"/>
  <c r="B23" i="1167"/>
  <c r="B24" i="1167"/>
  <c r="B25" i="1167"/>
  <c r="B26" i="1167"/>
  <c r="B27" i="1167"/>
  <c r="B28" i="1167"/>
  <c r="B29" i="1167"/>
  <c r="B30" i="1167"/>
  <c r="B31" i="1167"/>
  <c r="B32" i="1167"/>
  <c r="B33" i="1167"/>
  <c r="B34" i="1167"/>
  <c r="B35" i="1167"/>
  <c r="B36" i="1167"/>
  <c r="B37" i="1167"/>
  <c r="B38" i="1167"/>
  <c r="B39" i="1167"/>
  <c r="B40" i="1167"/>
  <c r="B41" i="1167"/>
  <c r="B42" i="1167"/>
  <c r="B43" i="1167"/>
  <c r="B44" i="1167"/>
  <c r="B45" i="1167"/>
  <c r="B46" i="1167"/>
  <c r="B47" i="1167"/>
  <c r="B48" i="1167"/>
  <c r="B49" i="1167"/>
  <c r="B50" i="1167"/>
  <c r="B51" i="1167"/>
  <c r="B52" i="1167"/>
  <c r="B53" i="1167"/>
  <c r="B54" i="1167"/>
  <c r="B55" i="1167"/>
  <c r="B56" i="1167"/>
  <c r="B57" i="1167"/>
  <c r="B58" i="1167"/>
  <c r="B59" i="1167"/>
  <c r="B60" i="1167"/>
  <c r="B61" i="1167"/>
  <c r="B62" i="1167"/>
  <c r="B63" i="1167"/>
  <c r="B64" i="1167"/>
  <c r="B65" i="1167"/>
  <c r="B66" i="1167"/>
  <c r="B67" i="1167"/>
  <c r="B68" i="1167"/>
  <c r="B69" i="1167"/>
  <c r="B70" i="1167"/>
  <c r="B71" i="1167"/>
  <c r="B72" i="1167"/>
  <c r="B73" i="1167"/>
  <c r="R2" i="1166"/>
  <c r="R3" i="1166"/>
  <c r="R4" i="1166"/>
  <c r="R5" i="1166"/>
  <c r="R6" i="1166"/>
  <c r="R7" i="1166"/>
  <c r="R8" i="1166"/>
  <c r="R9" i="1166"/>
  <c r="R10" i="1166"/>
  <c r="R11" i="1166"/>
  <c r="R12" i="1166"/>
  <c r="R13" i="1166"/>
  <c r="R14" i="1166"/>
  <c r="R15" i="1166"/>
  <c r="R16" i="1166"/>
  <c r="R17" i="1166"/>
  <c r="R18" i="1166"/>
  <c r="R19" i="1166"/>
  <c r="R20" i="1166"/>
  <c r="R21" i="1166"/>
  <c r="R22" i="1166"/>
  <c r="R23" i="1166"/>
  <c r="R24" i="1166"/>
  <c r="R25" i="1166"/>
  <c r="R26" i="1166"/>
  <c r="R27" i="1166"/>
  <c r="R28" i="1166"/>
  <c r="R29" i="1166"/>
  <c r="R30" i="1166"/>
  <c r="R31" i="1166"/>
  <c r="R32" i="1166"/>
  <c r="R33" i="1166"/>
  <c r="R34" i="1166"/>
  <c r="R35" i="1166"/>
  <c r="R36" i="1166"/>
  <c r="R37" i="1166"/>
  <c r="R38" i="1166"/>
  <c r="R39" i="1166"/>
  <c r="R40" i="1166"/>
  <c r="R41" i="1166"/>
  <c r="R42" i="1166"/>
  <c r="R43" i="1166"/>
  <c r="R44" i="1166"/>
  <c r="R45" i="1166"/>
  <c r="R46" i="1166"/>
  <c r="R47" i="1166"/>
  <c r="R48" i="1166"/>
  <c r="R49" i="1166"/>
  <c r="R50" i="1166"/>
  <c r="R51" i="1166"/>
  <c r="R52" i="1166"/>
  <c r="R53" i="1166"/>
  <c r="R54" i="1166"/>
  <c r="R55" i="1166"/>
  <c r="R56" i="1166"/>
  <c r="R57" i="1166"/>
  <c r="R58" i="1166"/>
  <c r="R59" i="1166"/>
  <c r="R60" i="1166"/>
  <c r="R61" i="1166"/>
  <c r="R62" i="1166"/>
  <c r="R63" i="1166"/>
  <c r="R64" i="1166"/>
  <c r="R65" i="1166"/>
  <c r="R66" i="1166"/>
  <c r="R67" i="1166"/>
  <c r="R68" i="1166"/>
  <c r="R69" i="1166"/>
  <c r="R70" i="1166"/>
  <c r="R71" i="1166"/>
  <c r="R72" i="1166"/>
  <c r="R73" i="1166"/>
  <c r="Q2" i="1166"/>
  <c r="Q3" i="1166"/>
  <c r="Q4" i="1166"/>
  <c r="Q5" i="1166"/>
  <c r="Q6" i="1166"/>
  <c r="Q7" i="1166"/>
  <c r="Q8" i="1166"/>
  <c r="Q9" i="1166"/>
  <c r="Q10" i="1166"/>
  <c r="Q11" i="1166"/>
  <c r="Q12" i="1166"/>
  <c r="Q13" i="1166"/>
  <c r="Q14" i="1166"/>
  <c r="Q15" i="1166"/>
  <c r="Q16" i="1166"/>
  <c r="Q17" i="1166"/>
  <c r="Q18" i="1166"/>
  <c r="Q19" i="1166"/>
  <c r="Q20" i="1166"/>
  <c r="Q21" i="1166"/>
  <c r="Q22" i="1166"/>
  <c r="Q23" i="1166"/>
  <c r="Q24" i="1166"/>
  <c r="Q25" i="1166"/>
  <c r="Q26" i="1166"/>
  <c r="Q27" i="1166"/>
  <c r="Q28" i="1166"/>
  <c r="Q29" i="1166"/>
  <c r="Q30" i="1166"/>
  <c r="Q31" i="1166"/>
  <c r="Q32" i="1166"/>
  <c r="Q33" i="1166"/>
  <c r="Q34" i="1166"/>
  <c r="Q35" i="1166"/>
  <c r="Q36" i="1166"/>
  <c r="Q37" i="1166"/>
  <c r="Q38" i="1166"/>
  <c r="Q39" i="1166"/>
  <c r="Q40" i="1166"/>
  <c r="Q41" i="1166"/>
  <c r="Q42" i="1166"/>
  <c r="Q43" i="1166"/>
  <c r="Q44" i="1166"/>
  <c r="Q45" i="1166"/>
  <c r="Q46" i="1166"/>
  <c r="Q47" i="1166"/>
  <c r="Q48" i="1166"/>
  <c r="Q49" i="1166"/>
  <c r="Q50" i="1166"/>
  <c r="Q51" i="1166"/>
  <c r="Q52" i="1166"/>
  <c r="Q53" i="1166"/>
  <c r="Q54" i="1166"/>
  <c r="Q55" i="1166"/>
  <c r="Q56" i="1166"/>
  <c r="Q57" i="1166"/>
  <c r="Q58" i="1166"/>
  <c r="Q59" i="1166"/>
  <c r="Q60" i="1166"/>
  <c r="Q61" i="1166"/>
  <c r="Q62" i="1166"/>
  <c r="Q63" i="1166"/>
  <c r="Q64" i="1166"/>
  <c r="Q65" i="1166"/>
  <c r="Q66" i="1166"/>
  <c r="Q67" i="1166"/>
  <c r="Q68" i="1166"/>
  <c r="Q69" i="1166"/>
  <c r="Q70" i="1166"/>
  <c r="Q71" i="1166"/>
  <c r="Q72" i="1166"/>
  <c r="Q73" i="1166"/>
  <c r="P2" i="1166"/>
  <c r="P3" i="1166"/>
  <c r="P4" i="1166"/>
  <c r="P5" i="1166"/>
  <c r="P6" i="1166"/>
  <c r="P7" i="1166"/>
  <c r="P8" i="1166"/>
  <c r="P9" i="1166"/>
  <c r="P10" i="1166"/>
  <c r="P11" i="1166"/>
  <c r="P12" i="1166"/>
  <c r="P13" i="1166"/>
  <c r="P14" i="1166"/>
  <c r="P15" i="1166"/>
  <c r="P16" i="1166"/>
  <c r="P17" i="1166"/>
  <c r="P18" i="1166"/>
  <c r="P19" i="1166"/>
  <c r="P20" i="1166"/>
  <c r="P21" i="1166"/>
  <c r="P22" i="1166"/>
  <c r="P23" i="1166"/>
  <c r="P24" i="1166"/>
  <c r="P25" i="1166"/>
  <c r="P26" i="1166"/>
  <c r="P27" i="1166"/>
  <c r="P28" i="1166"/>
  <c r="P29" i="1166"/>
  <c r="P30" i="1166"/>
  <c r="P31" i="1166"/>
  <c r="P32" i="1166"/>
  <c r="P33" i="1166"/>
  <c r="P34" i="1166"/>
  <c r="P35" i="1166"/>
  <c r="P36" i="1166"/>
  <c r="P37" i="1166"/>
  <c r="P38" i="1166"/>
  <c r="P39" i="1166"/>
  <c r="P40" i="1166"/>
  <c r="P41" i="1166"/>
  <c r="P42" i="1166"/>
  <c r="P43" i="1166"/>
  <c r="P44" i="1166"/>
  <c r="P45" i="1166"/>
  <c r="P46" i="1166"/>
  <c r="P47" i="1166"/>
  <c r="P48" i="1166"/>
  <c r="P49" i="1166"/>
  <c r="P50" i="1166"/>
  <c r="P51" i="1166"/>
  <c r="P52" i="1166"/>
  <c r="P53" i="1166"/>
  <c r="P54" i="1166"/>
  <c r="P55" i="1166"/>
  <c r="P56" i="1166"/>
  <c r="P57" i="1166"/>
  <c r="P58" i="1166"/>
  <c r="P59" i="1166"/>
  <c r="P60" i="1166"/>
  <c r="P61" i="1166"/>
  <c r="P62" i="1166"/>
  <c r="P63" i="1166"/>
  <c r="P64" i="1166"/>
  <c r="P65" i="1166"/>
  <c r="P66" i="1166"/>
  <c r="P67" i="1166"/>
  <c r="P68" i="1166"/>
  <c r="P69" i="1166"/>
  <c r="P70" i="1166"/>
  <c r="P71" i="1166"/>
  <c r="P72" i="1166"/>
  <c r="P73" i="1166"/>
  <c r="O2" i="1166"/>
  <c r="O3" i="1166"/>
  <c r="O4" i="1166"/>
  <c r="O5" i="1166"/>
  <c r="O6" i="1166"/>
  <c r="O7" i="1166"/>
  <c r="O8" i="1166"/>
  <c r="O9" i="1166"/>
  <c r="O10" i="1166"/>
  <c r="O11" i="1166"/>
  <c r="O12" i="1166"/>
  <c r="O13" i="1166"/>
  <c r="O14" i="1166"/>
  <c r="O15" i="1166"/>
  <c r="O16" i="1166"/>
  <c r="O17" i="1166"/>
  <c r="O18" i="1166"/>
  <c r="O19" i="1166"/>
  <c r="O20" i="1166"/>
  <c r="O21" i="1166"/>
  <c r="O22" i="1166"/>
  <c r="O23" i="1166"/>
  <c r="O24" i="1166"/>
  <c r="O25" i="1166"/>
  <c r="O26" i="1166"/>
  <c r="O27" i="1166"/>
  <c r="O28" i="1166"/>
  <c r="O29" i="1166"/>
  <c r="O30" i="1166"/>
  <c r="O31" i="1166"/>
  <c r="O32" i="1166"/>
  <c r="O33" i="1166"/>
  <c r="O34" i="1166"/>
  <c r="O35" i="1166"/>
  <c r="O36" i="1166"/>
  <c r="O37" i="1166"/>
  <c r="O38" i="1166"/>
  <c r="O39" i="1166"/>
  <c r="O40" i="1166"/>
  <c r="O41" i="1166"/>
  <c r="O42" i="1166"/>
  <c r="O43" i="1166"/>
  <c r="O44" i="1166"/>
  <c r="O45" i="1166"/>
  <c r="O46" i="1166"/>
  <c r="O47" i="1166"/>
  <c r="O48" i="1166"/>
  <c r="O49" i="1166"/>
  <c r="O50" i="1166"/>
  <c r="O51" i="1166"/>
  <c r="O52" i="1166"/>
  <c r="O53" i="1166"/>
  <c r="O54" i="1166"/>
  <c r="O55" i="1166"/>
  <c r="O56" i="1166"/>
  <c r="O57" i="1166"/>
  <c r="O58" i="1166"/>
  <c r="O59" i="1166"/>
  <c r="O60" i="1166"/>
  <c r="O61" i="1166"/>
  <c r="O62" i="1166"/>
  <c r="O63" i="1166"/>
  <c r="O64" i="1166"/>
  <c r="O65" i="1166"/>
  <c r="O66" i="1166"/>
  <c r="O67" i="1166"/>
  <c r="O68" i="1166"/>
  <c r="O69" i="1166"/>
  <c r="O70" i="1166"/>
  <c r="O71" i="1166"/>
  <c r="O72" i="1166"/>
  <c r="O73" i="1166"/>
  <c r="N2" i="1166"/>
  <c r="N3" i="1166"/>
  <c r="N4" i="1166"/>
  <c r="N5" i="1166"/>
  <c r="N6" i="1166"/>
  <c r="N7" i="1166"/>
  <c r="N8" i="1166"/>
  <c r="N9" i="1166"/>
  <c r="N10" i="1166"/>
  <c r="N11" i="1166"/>
  <c r="N12" i="1166"/>
  <c r="N13" i="1166"/>
  <c r="N14" i="1166"/>
  <c r="N15" i="1166"/>
  <c r="N16" i="1166"/>
  <c r="N17" i="1166"/>
  <c r="N18" i="1166"/>
  <c r="N19" i="1166"/>
  <c r="N20" i="1166"/>
  <c r="N21" i="1166"/>
  <c r="N22" i="1166"/>
  <c r="N23" i="1166"/>
  <c r="N24" i="1166"/>
  <c r="N25" i="1166"/>
  <c r="N26" i="1166"/>
  <c r="N27" i="1166"/>
  <c r="N28" i="1166"/>
  <c r="N29" i="1166"/>
  <c r="N30" i="1166"/>
  <c r="N31" i="1166"/>
  <c r="N32" i="1166"/>
  <c r="N33" i="1166"/>
  <c r="N34" i="1166"/>
  <c r="N35" i="1166"/>
  <c r="N36" i="1166"/>
  <c r="N37" i="1166"/>
  <c r="N38" i="1166"/>
  <c r="N39" i="1166"/>
  <c r="N40" i="1166"/>
  <c r="N41" i="1166"/>
  <c r="N42" i="1166"/>
  <c r="N43" i="1166"/>
  <c r="N44" i="1166"/>
  <c r="N45" i="1166"/>
  <c r="N46" i="1166"/>
  <c r="N47" i="1166"/>
  <c r="N48" i="1166"/>
  <c r="N49" i="1166"/>
  <c r="N50" i="1166"/>
  <c r="N51" i="1166"/>
  <c r="N52" i="1166"/>
  <c r="N53" i="1166"/>
  <c r="N54" i="1166"/>
  <c r="N55" i="1166"/>
  <c r="N56" i="1166"/>
  <c r="N57" i="1166"/>
  <c r="N58" i="1166"/>
  <c r="N59" i="1166"/>
  <c r="N60" i="1166"/>
  <c r="N61" i="1166"/>
  <c r="N62" i="1166"/>
  <c r="N63" i="1166"/>
  <c r="N64" i="1166"/>
  <c r="N65" i="1166"/>
  <c r="N66" i="1166"/>
  <c r="N67" i="1166"/>
  <c r="N68" i="1166"/>
  <c r="N69" i="1166"/>
  <c r="N70" i="1166"/>
  <c r="N71" i="1166"/>
  <c r="N72" i="1166"/>
  <c r="N73" i="1166"/>
  <c r="M2" i="1166"/>
  <c r="M3" i="1166"/>
  <c r="M4" i="1166"/>
  <c r="M5" i="1166"/>
  <c r="M6" i="1166"/>
  <c r="M7" i="1166"/>
  <c r="M8" i="1166"/>
  <c r="M9" i="1166"/>
  <c r="M10" i="1166"/>
  <c r="M11" i="1166"/>
  <c r="M12" i="1166"/>
  <c r="M13" i="1166"/>
  <c r="M14" i="1166"/>
  <c r="M15" i="1166"/>
  <c r="M16" i="1166"/>
  <c r="M17" i="1166"/>
  <c r="M18" i="1166"/>
  <c r="M19" i="1166"/>
  <c r="M20" i="1166"/>
  <c r="M21" i="1166"/>
  <c r="M22" i="1166"/>
  <c r="M23" i="1166"/>
  <c r="M24" i="1166"/>
  <c r="M25" i="1166"/>
  <c r="M26" i="1166"/>
  <c r="M27" i="1166"/>
  <c r="M28" i="1166"/>
  <c r="M29" i="1166"/>
  <c r="M30" i="1166"/>
  <c r="M31" i="1166"/>
  <c r="M32" i="1166"/>
  <c r="M33" i="1166"/>
  <c r="M34" i="1166"/>
  <c r="M35" i="1166"/>
  <c r="M36" i="1166"/>
  <c r="M37" i="1166"/>
  <c r="M38" i="1166"/>
  <c r="M39" i="1166"/>
  <c r="M40" i="1166"/>
  <c r="M41" i="1166"/>
  <c r="M42" i="1166"/>
  <c r="M43" i="1166"/>
  <c r="M44" i="1166"/>
  <c r="M45" i="1166"/>
  <c r="M46" i="1166"/>
  <c r="M47" i="1166"/>
  <c r="M48" i="1166"/>
  <c r="M49" i="1166"/>
  <c r="M50" i="1166"/>
  <c r="M51" i="1166"/>
  <c r="M52" i="1166"/>
  <c r="M53" i="1166"/>
  <c r="M54" i="1166"/>
  <c r="M55" i="1166"/>
  <c r="M56" i="1166"/>
  <c r="M57" i="1166"/>
  <c r="M58" i="1166"/>
  <c r="M59" i="1166"/>
  <c r="M60" i="1166"/>
  <c r="M61" i="1166"/>
  <c r="M62" i="1166"/>
  <c r="M63" i="1166"/>
  <c r="M64" i="1166"/>
  <c r="M65" i="1166"/>
  <c r="M66" i="1166"/>
  <c r="M67" i="1166"/>
  <c r="M68" i="1166"/>
  <c r="M69" i="1166"/>
  <c r="M70" i="1166"/>
  <c r="M71" i="1166"/>
  <c r="M72" i="1166"/>
  <c r="M73" i="1166"/>
  <c r="L2" i="1166"/>
  <c r="L3" i="1166"/>
  <c r="L4" i="1166"/>
  <c r="L5" i="1166"/>
  <c r="L6" i="1166"/>
  <c r="L7" i="1166"/>
  <c r="L8" i="1166"/>
  <c r="L9" i="1166"/>
  <c r="L10" i="1166"/>
  <c r="L11" i="1166"/>
  <c r="L12" i="1166"/>
  <c r="L13" i="1166"/>
  <c r="L14" i="1166"/>
  <c r="L15" i="1166"/>
  <c r="L16" i="1166"/>
  <c r="L17" i="1166"/>
  <c r="L18" i="1166"/>
  <c r="L19" i="1166"/>
  <c r="L20" i="1166"/>
  <c r="L21" i="1166"/>
  <c r="L22" i="1166"/>
  <c r="L23" i="1166"/>
  <c r="L24" i="1166"/>
  <c r="L25" i="1166"/>
  <c r="L26" i="1166"/>
  <c r="L27" i="1166"/>
  <c r="L28" i="1166"/>
  <c r="L29" i="1166"/>
  <c r="L30" i="1166"/>
  <c r="L31" i="1166"/>
  <c r="L32" i="1166"/>
  <c r="L33" i="1166"/>
  <c r="L34" i="1166"/>
  <c r="L35" i="1166"/>
  <c r="L36" i="1166"/>
  <c r="L37" i="1166"/>
  <c r="L38" i="1166"/>
  <c r="L39" i="1166"/>
  <c r="L40" i="1166"/>
  <c r="L41" i="1166"/>
  <c r="L42" i="1166"/>
  <c r="L43" i="1166"/>
  <c r="L44" i="1166"/>
  <c r="L45" i="1166"/>
  <c r="L46" i="1166"/>
  <c r="L47" i="1166"/>
  <c r="L48" i="1166"/>
  <c r="L49" i="1166"/>
  <c r="L50" i="1166"/>
  <c r="L51" i="1166"/>
  <c r="L52" i="1166"/>
  <c r="L53" i="1166"/>
  <c r="L54" i="1166"/>
  <c r="L55" i="1166"/>
  <c r="L56" i="1166"/>
  <c r="L57" i="1166"/>
  <c r="L58" i="1166"/>
  <c r="L59" i="1166"/>
  <c r="L60" i="1166"/>
  <c r="L61" i="1166"/>
  <c r="L62" i="1166"/>
  <c r="L63" i="1166"/>
  <c r="L64" i="1166"/>
  <c r="L65" i="1166"/>
  <c r="L66" i="1166"/>
  <c r="L67" i="1166"/>
  <c r="L68" i="1166"/>
  <c r="L69" i="1166"/>
  <c r="L70" i="1166"/>
  <c r="L71" i="1166"/>
  <c r="L72" i="1166"/>
  <c r="L73" i="1166"/>
  <c r="K2" i="1166"/>
  <c r="S2" i="1166" s="1"/>
  <c r="K3" i="1166"/>
  <c r="S3" i="1166" s="1"/>
  <c r="K4" i="1166"/>
  <c r="S4" i="1166" s="1"/>
  <c r="K5" i="1166"/>
  <c r="S5" i="1166" s="1"/>
  <c r="K6" i="1166"/>
  <c r="S6" i="1166" s="1"/>
  <c r="K7" i="1166"/>
  <c r="S7" i="1166" s="1"/>
  <c r="K8" i="1166"/>
  <c r="S8" i="1166" s="1"/>
  <c r="K9" i="1166"/>
  <c r="S9" i="1166" s="1"/>
  <c r="K10" i="1166"/>
  <c r="S10" i="1166" s="1"/>
  <c r="K11" i="1166"/>
  <c r="S11" i="1166" s="1"/>
  <c r="K12" i="1166"/>
  <c r="S12" i="1166" s="1"/>
  <c r="K13" i="1166"/>
  <c r="S13" i="1166" s="1"/>
  <c r="K14" i="1166"/>
  <c r="S14" i="1166" s="1"/>
  <c r="K15" i="1166"/>
  <c r="S15" i="1166" s="1"/>
  <c r="K16" i="1166"/>
  <c r="S16" i="1166" s="1"/>
  <c r="K17" i="1166"/>
  <c r="S17" i="1166" s="1"/>
  <c r="K18" i="1166"/>
  <c r="S18" i="1166" s="1"/>
  <c r="K19" i="1166"/>
  <c r="S19" i="1166" s="1"/>
  <c r="K20" i="1166"/>
  <c r="S20" i="1166" s="1"/>
  <c r="K21" i="1166"/>
  <c r="S21" i="1166" s="1"/>
  <c r="K22" i="1166"/>
  <c r="S22" i="1166" s="1"/>
  <c r="K23" i="1166"/>
  <c r="S23" i="1166" s="1"/>
  <c r="K24" i="1166"/>
  <c r="S24" i="1166" s="1"/>
  <c r="K25" i="1166"/>
  <c r="S25" i="1166" s="1"/>
  <c r="K26" i="1166"/>
  <c r="S26" i="1166" s="1"/>
  <c r="K27" i="1166"/>
  <c r="S27" i="1166" s="1"/>
  <c r="K28" i="1166"/>
  <c r="S28" i="1166" s="1"/>
  <c r="K29" i="1166"/>
  <c r="S29" i="1166" s="1"/>
  <c r="K30" i="1166"/>
  <c r="S30" i="1166" s="1"/>
  <c r="K31" i="1166"/>
  <c r="S31" i="1166" s="1"/>
  <c r="K32" i="1166"/>
  <c r="S32" i="1166" s="1"/>
  <c r="K33" i="1166"/>
  <c r="S33" i="1166" s="1"/>
  <c r="K34" i="1166"/>
  <c r="S34" i="1166" s="1"/>
  <c r="K35" i="1166"/>
  <c r="S35" i="1166" s="1"/>
  <c r="K36" i="1166"/>
  <c r="S36" i="1166" s="1"/>
  <c r="K37" i="1166"/>
  <c r="S37" i="1166" s="1"/>
  <c r="K38" i="1166"/>
  <c r="S38" i="1166" s="1"/>
  <c r="K39" i="1166"/>
  <c r="S39" i="1166" s="1"/>
  <c r="K40" i="1166"/>
  <c r="S40" i="1166" s="1"/>
  <c r="K41" i="1166"/>
  <c r="S41" i="1166" s="1"/>
  <c r="K42" i="1166"/>
  <c r="S42" i="1166" s="1"/>
  <c r="K43" i="1166"/>
  <c r="S43" i="1166" s="1"/>
  <c r="K44" i="1166"/>
  <c r="S44" i="1166" s="1"/>
  <c r="K45" i="1166"/>
  <c r="S45" i="1166" s="1"/>
  <c r="K46" i="1166"/>
  <c r="S46" i="1166" s="1"/>
  <c r="K47" i="1166"/>
  <c r="S47" i="1166" s="1"/>
  <c r="K48" i="1166"/>
  <c r="S48" i="1166" s="1"/>
  <c r="K49" i="1166"/>
  <c r="S49" i="1166" s="1"/>
  <c r="K50" i="1166"/>
  <c r="S50" i="1166" s="1"/>
  <c r="K51" i="1166"/>
  <c r="S51" i="1166" s="1"/>
  <c r="K52" i="1166"/>
  <c r="S52" i="1166" s="1"/>
  <c r="K53" i="1166"/>
  <c r="S53" i="1166" s="1"/>
  <c r="K54" i="1166"/>
  <c r="S54" i="1166" s="1"/>
  <c r="K55" i="1166"/>
  <c r="S55" i="1166" s="1"/>
  <c r="K56" i="1166"/>
  <c r="S56" i="1166" s="1"/>
  <c r="K57" i="1166"/>
  <c r="S57" i="1166" s="1"/>
  <c r="K58" i="1166"/>
  <c r="S58" i="1166" s="1"/>
  <c r="K59" i="1166"/>
  <c r="S59" i="1166" s="1"/>
  <c r="K60" i="1166"/>
  <c r="S60" i="1166" s="1"/>
  <c r="K61" i="1166"/>
  <c r="S61" i="1166" s="1"/>
  <c r="K62" i="1166"/>
  <c r="S62" i="1166" s="1"/>
  <c r="K63" i="1166"/>
  <c r="S63" i="1166" s="1"/>
  <c r="K64" i="1166"/>
  <c r="S64" i="1166" s="1"/>
  <c r="K65" i="1166"/>
  <c r="S65" i="1166" s="1"/>
  <c r="K66" i="1166"/>
  <c r="S66" i="1166" s="1"/>
  <c r="K67" i="1166"/>
  <c r="S67" i="1166" s="1"/>
  <c r="K68" i="1166"/>
  <c r="S68" i="1166" s="1"/>
  <c r="K69" i="1166"/>
  <c r="S69" i="1166" s="1"/>
  <c r="K70" i="1166"/>
  <c r="S70" i="1166" s="1"/>
  <c r="K71" i="1166"/>
  <c r="S71" i="1166" s="1"/>
  <c r="K72" i="1166"/>
  <c r="S72" i="1166" s="1"/>
  <c r="K73" i="1166"/>
  <c r="S73" i="1166" s="1"/>
  <c r="D8" i="1168"/>
  <c r="B2" i="1165"/>
  <c r="B3" i="1165"/>
  <c r="B4" i="1165"/>
  <c r="B5" i="1165"/>
  <c r="B6" i="1165"/>
  <c r="B7" i="1165"/>
  <c r="B8" i="1165"/>
  <c r="B9" i="1165"/>
  <c r="B10" i="1165"/>
  <c r="B11" i="1165"/>
  <c r="B12" i="1165"/>
  <c r="B13" i="1165"/>
  <c r="B14" i="1165"/>
  <c r="B15" i="1165"/>
  <c r="B16" i="1165"/>
  <c r="B17" i="1165"/>
  <c r="B18" i="1165"/>
  <c r="B19" i="1165"/>
  <c r="B20" i="1165"/>
  <c r="B21" i="1165"/>
  <c r="B22" i="1165"/>
  <c r="B23" i="1165"/>
  <c r="B24" i="1165"/>
  <c r="B25" i="1165"/>
  <c r="B26" i="1165"/>
  <c r="B27" i="1165"/>
  <c r="B28" i="1165"/>
  <c r="B29" i="1165"/>
  <c r="B30" i="1165"/>
  <c r="B31" i="1165"/>
  <c r="B32" i="1165"/>
  <c r="B33" i="1165"/>
  <c r="B34" i="1165"/>
  <c r="B35" i="1165"/>
  <c r="B36" i="1165"/>
  <c r="B37" i="1165"/>
  <c r="B38" i="1165"/>
  <c r="B39" i="1165"/>
  <c r="B40" i="1165"/>
  <c r="B41" i="1165"/>
  <c r="B42" i="1165"/>
  <c r="B43" i="1165"/>
  <c r="B44" i="1165"/>
  <c r="B45" i="1165"/>
  <c r="B46" i="1165"/>
  <c r="B47" i="1165"/>
  <c r="B48" i="1165"/>
  <c r="B49" i="1165"/>
  <c r="E2" i="1165"/>
  <c r="E50" i="1165" s="1"/>
  <c r="E3" i="1165"/>
  <c r="E4" i="1165"/>
  <c r="E5" i="1165"/>
  <c r="E6" i="1165"/>
  <c r="E7" i="1165"/>
  <c r="E8" i="1165"/>
  <c r="E9" i="1165"/>
  <c r="E10" i="1165"/>
  <c r="E11" i="1165"/>
  <c r="E12" i="1165"/>
  <c r="E13" i="1165"/>
  <c r="E14" i="1165"/>
  <c r="E15" i="1165"/>
  <c r="E16" i="1165"/>
  <c r="E17" i="1165"/>
  <c r="E18" i="1165"/>
  <c r="E19" i="1165"/>
  <c r="E20" i="1165"/>
  <c r="E21" i="1165"/>
  <c r="E22" i="1165"/>
  <c r="E23" i="1165"/>
  <c r="E24" i="1165"/>
  <c r="E25" i="1165"/>
  <c r="E26" i="1165"/>
  <c r="E27" i="1165"/>
  <c r="E28" i="1165"/>
  <c r="E29" i="1165"/>
  <c r="E30" i="1165"/>
  <c r="E31" i="1165"/>
  <c r="E32" i="1165"/>
  <c r="E33" i="1165"/>
  <c r="E34" i="1165"/>
  <c r="E35" i="1165"/>
  <c r="E36" i="1165"/>
  <c r="E37" i="1165"/>
  <c r="E38" i="1165"/>
  <c r="E39" i="1165"/>
  <c r="E40" i="1165"/>
  <c r="E41" i="1165"/>
  <c r="E42" i="1165"/>
  <c r="E43" i="1165"/>
  <c r="E44" i="1165"/>
  <c r="E45" i="1165"/>
  <c r="E46" i="1165"/>
  <c r="E47" i="1165"/>
  <c r="E48" i="1165"/>
  <c r="E49" i="1165"/>
  <c r="R2" i="1164"/>
  <c r="R3" i="1164"/>
  <c r="R4" i="1164"/>
  <c r="R5" i="1164"/>
  <c r="R6" i="1164"/>
  <c r="R7" i="1164"/>
  <c r="R8" i="1164"/>
  <c r="R9" i="1164"/>
  <c r="R10" i="1164"/>
  <c r="R11" i="1164"/>
  <c r="R12" i="1164"/>
  <c r="R13" i="1164"/>
  <c r="R14" i="1164"/>
  <c r="R15" i="1164"/>
  <c r="R16" i="1164"/>
  <c r="R17" i="1164"/>
  <c r="R18" i="1164"/>
  <c r="R19" i="1164"/>
  <c r="R20" i="1164"/>
  <c r="R21" i="1164"/>
  <c r="R22" i="1164"/>
  <c r="R23" i="1164"/>
  <c r="R24" i="1164"/>
  <c r="R25" i="1164"/>
  <c r="R26" i="1164"/>
  <c r="R27" i="1164"/>
  <c r="R28" i="1164"/>
  <c r="R29" i="1164"/>
  <c r="R30" i="1164"/>
  <c r="R31" i="1164"/>
  <c r="R32" i="1164"/>
  <c r="R33" i="1164"/>
  <c r="R34" i="1164"/>
  <c r="R35" i="1164"/>
  <c r="R36" i="1164"/>
  <c r="R37" i="1164"/>
  <c r="R38" i="1164"/>
  <c r="R39" i="1164"/>
  <c r="R40" i="1164"/>
  <c r="R41" i="1164"/>
  <c r="R42" i="1164"/>
  <c r="R43" i="1164"/>
  <c r="R44" i="1164"/>
  <c r="R45" i="1164"/>
  <c r="R46" i="1164"/>
  <c r="R47" i="1164"/>
  <c r="R48" i="1164"/>
  <c r="R49" i="1164"/>
  <c r="Q2" i="1164"/>
  <c r="Q3" i="1164"/>
  <c r="Q4" i="1164"/>
  <c r="Q5" i="1164"/>
  <c r="Q6" i="1164"/>
  <c r="Q7" i="1164"/>
  <c r="Q8" i="1164"/>
  <c r="Q9" i="1164"/>
  <c r="Q10" i="1164"/>
  <c r="Q11" i="1164"/>
  <c r="Q12" i="1164"/>
  <c r="Q13" i="1164"/>
  <c r="Q14" i="1164"/>
  <c r="Q15" i="1164"/>
  <c r="Q16" i="1164"/>
  <c r="Q17" i="1164"/>
  <c r="Q18" i="1164"/>
  <c r="Q19" i="1164"/>
  <c r="Q20" i="1164"/>
  <c r="Q21" i="1164"/>
  <c r="Q22" i="1164"/>
  <c r="Q23" i="1164"/>
  <c r="Q24" i="1164"/>
  <c r="Q25" i="1164"/>
  <c r="Q26" i="1164"/>
  <c r="Q27" i="1164"/>
  <c r="Q28" i="1164"/>
  <c r="Q29" i="1164"/>
  <c r="Q30" i="1164"/>
  <c r="Q31" i="1164"/>
  <c r="Q32" i="1164"/>
  <c r="Q33" i="1164"/>
  <c r="Q34" i="1164"/>
  <c r="Q35" i="1164"/>
  <c r="Q36" i="1164"/>
  <c r="Q37" i="1164"/>
  <c r="Q38" i="1164"/>
  <c r="Q39" i="1164"/>
  <c r="Q40" i="1164"/>
  <c r="Q41" i="1164"/>
  <c r="Q42" i="1164"/>
  <c r="Q43" i="1164"/>
  <c r="Q44" i="1164"/>
  <c r="Q45" i="1164"/>
  <c r="Q46" i="1164"/>
  <c r="Q47" i="1164"/>
  <c r="Q48" i="1164"/>
  <c r="Q49" i="1164"/>
  <c r="P2" i="1164"/>
  <c r="P3" i="1164"/>
  <c r="P4" i="1164"/>
  <c r="P5" i="1164"/>
  <c r="P6" i="1164"/>
  <c r="P7" i="1164"/>
  <c r="P8" i="1164"/>
  <c r="P9" i="1164"/>
  <c r="P10" i="1164"/>
  <c r="P11" i="1164"/>
  <c r="P12" i="1164"/>
  <c r="P13" i="1164"/>
  <c r="P14" i="1164"/>
  <c r="P15" i="1164"/>
  <c r="P16" i="1164"/>
  <c r="P17" i="1164"/>
  <c r="P18" i="1164"/>
  <c r="P19" i="1164"/>
  <c r="P20" i="1164"/>
  <c r="P21" i="1164"/>
  <c r="P22" i="1164"/>
  <c r="P23" i="1164"/>
  <c r="P24" i="1164"/>
  <c r="P25" i="1164"/>
  <c r="P26" i="1164"/>
  <c r="P27" i="1164"/>
  <c r="P28" i="1164"/>
  <c r="P29" i="1164"/>
  <c r="P30" i="1164"/>
  <c r="P31" i="1164"/>
  <c r="P32" i="1164"/>
  <c r="P33" i="1164"/>
  <c r="P34" i="1164"/>
  <c r="P35" i="1164"/>
  <c r="P36" i="1164"/>
  <c r="P37" i="1164"/>
  <c r="P38" i="1164"/>
  <c r="P39" i="1164"/>
  <c r="P40" i="1164"/>
  <c r="P41" i="1164"/>
  <c r="P42" i="1164"/>
  <c r="P43" i="1164"/>
  <c r="P44" i="1164"/>
  <c r="P45" i="1164"/>
  <c r="P46" i="1164"/>
  <c r="P47" i="1164"/>
  <c r="P48" i="1164"/>
  <c r="P49" i="1164"/>
  <c r="O2" i="1164"/>
  <c r="O3" i="1164"/>
  <c r="O4" i="1164"/>
  <c r="O5" i="1164"/>
  <c r="O6" i="1164"/>
  <c r="O7" i="1164"/>
  <c r="O8" i="1164"/>
  <c r="O9" i="1164"/>
  <c r="O10" i="1164"/>
  <c r="O11" i="1164"/>
  <c r="O12" i="1164"/>
  <c r="O13" i="1164"/>
  <c r="O14" i="1164"/>
  <c r="O15" i="1164"/>
  <c r="O16" i="1164"/>
  <c r="O17" i="1164"/>
  <c r="O18" i="1164"/>
  <c r="O19" i="1164"/>
  <c r="O20" i="1164"/>
  <c r="O21" i="1164"/>
  <c r="O22" i="1164"/>
  <c r="O23" i="1164"/>
  <c r="O24" i="1164"/>
  <c r="O25" i="1164"/>
  <c r="O26" i="1164"/>
  <c r="O27" i="1164"/>
  <c r="O28" i="1164"/>
  <c r="O29" i="1164"/>
  <c r="O30" i="1164"/>
  <c r="O31" i="1164"/>
  <c r="O32" i="1164"/>
  <c r="O33" i="1164"/>
  <c r="O34" i="1164"/>
  <c r="O35" i="1164"/>
  <c r="O36" i="1164"/>
  <c r="O37" i="1164"/>
  <c r="O38" i="1164"/>
  <c r="O39" i="1164"/>
  <c r="O40" i="1164"/>
  <c r="O41" i="1164"/>
  <c r="O42" i="1164"/>
  <c r="O43" i="1164"/>
  <c r="O44" i="1164"/>
  <c r="O45" i="1164"/>
  <c r="O46" i="1164"/>
  <c r="O47" i="1164"/>
  <c r="O48" i="1164"/>
  <c r="O49" i="1164"/>
  <c r="N2" i="1164"/>
  <c r="N3" i="1164"/>
  <c r="N4" i="1164"/>
  <c r="N5" i="1164"/>
  <c r="N6" i="1164"/>
  <c r="N7" i="1164"/>
  <c r="N8" i="1164"/>
  <c r="N9" i="1164"/>
  <c r="N10" i="1164"/>
  <c r="N11" i="1164"/>
  <c r="N12" i="1164"/>
  <c r="N13" i="1164"/>
  <c r="N14" i="1164"/>
  <c r="N15" i="1164"/>
  <c r="N16" i="1164"/>
  <c r="N17" i="1164"/>
  <c r="N18" i="1164"/>
  <c r="N19" i="1164"/>
  <c r="N20" i="1164"/>
  <c r="N21" i="1164"/>
  <c r="N22" i="1164"/>
  <c r="N23" i="1164"/>
  <c r="N24" i="1164"/>
  <c r="N25" i="1164"/>
  <c r="N26" i="1164"/>
  <c r="N27" i="1164"/>
  <c r="N28" i="1164"/>
  <c r="N29" i="1164"/>
  <c r="N30" i="1164"/>
  <c r="N31" i="1164"/>
  <c r="N32" i="1164"/>
  <c r="N33" i="1164"/>
  <c r="N34" i="1164"/>
  <c r="N35" i="1164"/>
  <c r="N36" i="1164"/>
  <c r="N37" i="1164"/>
  <c r="N38" i="1164"/>
  <c r="N39" i="1164"/>
  <c r="N40" i="1164"/>
  <c r="N41" i="1164"/>
  <c r="N42" i="1164"/>
  <c r="N43" i="1164"/>
  <c r="N44" i="1164"/>
  <c r="N45" i="1164"/>
  <c r="N46" i="1164"/>
  <c r="N47" i="1164"/>
  <c r="N48" i="1164"/>
  <c r="N49" i="1164"/>
  <c r="M2" i="1164"/>
  <c r="M3" i="1164"/>
  <c r="M4" i="1164"/>
  <c r="M5" i="1164"/>
  <c r="M6" i="1164"/>
  <c r="M7" i="1164"/>
  <c r="M8" i="1164"/>
  <c r="M9" i="1164"/>
  <c r="M10" i="1164"/>
  <c r="M11" i="1164"/>
  <c r="M12" i="1164"/>
  <c r="M13" i="1164"/>
  <c r="M14" i="1164"/>
  <c r="M15" i="1164"/>
  <c r="M16" i="1164"/>
  <c r="M17" i="1164"/>
  <c r="M18" i="1164"/>
  <c r="M19" i="1164"/>
  <c r="M20" i="1164"/>
  <c r="M21" i="1164"/>
  <c r="M22" i="1164"/>
  <c r="M23" i="1164"/>
  <c r="M24" i="1164"/>
  <c r="M25" i="1164"/>
  <c r="M26" i="1164"/>
  <c r="M27" i="1164"/>
  <c r="M28" i="1164"/>
  <c r="M29" i="1164"/>
  <c r="M30" i="1164"/>
  <c r="M31" i="1164"/>
  <c r="M32" i="1164"/>
  <c r="M33" i="1164"/>
  <c r="M34" i="1164"/>
  <c r="M35" i="1164"/>
  <c r="M36" i="1164"/>
  <c r="M37" i="1164"/>
  <c r="M38" i="1164"/>
  <c r="M39" i="1164"/>
  <c r="M40" i="1164"/>
  <c r="M41" i="1164"/>
  <c r="M42" i="1164"/>
  <c r="M43" i="1164"/>
  <c r="M44" i="1164"/>
  <c r="M45" i="1164"/>
  <c r="M46" i="1164"/>
  <c r="M47" i="1164"/>
  <c r="M48" i="1164"/>
  <c r="M49" i="1164"/>
  <c r="L2" i="1164"/>
  <c r="L3" i="1164"/>
  <c r="L4" i="1164"/>
  <c r="L5" i="1164"/>
  <c r="L6" i="1164"/>
  <c r="L7" i="1164"/>
  <c r="L8" i="1164"/>
  <c r="L9" i="1164"/>
  <c r="L10" i="1164"/>
  <c r="L11" i="1164"/>
  <c r="L12" i="1164"/>
  <c r="L13" i="1164"/>
  <c r="L14" i="1164"/>
  <c r="L15" i="1164"/>
  <c r="L16" i="1164"/>
  <c r="L17" i="1164"/>
  <c r="L18" i="1164"/>
  <c r="L19" i="1164"/>
  <c r="L20" i="1164"/>
  <c r="L21" i="1164"/>
  <c r="L22" i="1164"/>
  <c r="L23" i="1164"/>
  <c r="L24" i="1164"/>
  <c r="L25" i="1164"/>
  <c r="L26" i="1164"/>
  <c r="L27" i="1164"/>
  <c r="L28" i="1164"/>
  <c r="L29" i="1164"/>
  <c r="L30" i="1164"/>
  <c r="L31" i="1164"/>
  <c r="L32" i="1164"/>
  <c r="L33" i="1164"/>
  <c r="L34" i="1164"/>
  <c r="L35" i="1164"/>
  <c r="L36" i="1164"/>
  <c r="L37" i="1164"/>
  <c r="L38" i="1164"/>
  <c r="L39" i="1164"/>
  <c r="L40" i="1164"/>
  <c r="L41" i="1164"/>
  <c r="L42" i="1164"/>
  <c r="L43" i="1164"/>
  <c r="L44" i="1164"/>
  <c r="L45" i="1164"/>
  <c r="L46" i="1164"/>
  <c r="L47" i="1164"/>
  <c r="L48" i="1164"/>
  <c r="L49" i="1164"/>
  <c r="K2" i="1164"/>
  <c r="S2" i="1164" s="1"/>
  <c r="K3" i="1164"/>
  <c r="S3" i="1164" s="1"/>
  <c r="K4" i="1164"/>
  <c r="S4" i="1164" s="1"/>
  <c r="K5" i="1164"/>
  <c r="S5" i="1164" s="1"/>
  <c r="K6" i="1164"/>
  <c r="S6" i="1164" s="1"/>
  <c r="K7" i="1164"/>
  <c r="S7" i="1164" s="1"/>
  <c r="K8" i="1164"/>
  <c r="S8" i="1164" s="1"/>
  <c r="K9" i="1164"/>
  <c r="S9" i="1164" s="1"/>
  <c r="K10" i="1164"/>
  <c r="S10" i="1164" s="1"/>
  <c r="K11" i="1164"/>
  <c r="S11" i="1164" s="1"/>
  <c r="K12" i="1164"/>
  <c r="S12" i="1164" s="1"/>
  <c r="K13" i="1164"/>
  <c r="S13" i="1164" s="1"/>
  <c r="K14" i="1164"/>
  <c r="S14" i="1164" s="1"/>
  <c r="K15" i="1164"/>
  <c r="S15" i="1164" s="1"/>
  <c r="K16" i="1164"/>
  <c r="S16" i="1164" s="1"/>
  <c r="K17" i="1164"/>
  <c r="S17" i="1164" s="1"/>
  <c r="K18" i="1164"/>
  <c r="S18" i="1164" s="1"/>
  <c r="K19" i="1164"/>
  <c r="S19" i="1164" s="1"/>
  <c r="K20" i="1164"/>
  <c r="S20" i="1164" s="1"/>
  <c r="K21" i="1164"/>
  <c r="S21" i="1164" s="1"/>
  <c r="K22" i="1164"/>
  <c r="S22" i="1164" s="1"/>
  <c r="K23" i="1164"/>
  <c r="S23" i="1164" s="1"/>
  <c r="K24" i="1164"/>
  <c r="S24" i="1164" s="1"/>
  <c r="K25" i="1164"/>
  <c r="S25" i="1164" s="1"/>
  <c r="K26" i="1164"/>
  <c r="S26" i="1164" s="1"/>
  <c r="K27" i="1164"/>
  <c r="S27" i="1164" s="1"/>
  <c r="K28" i="1164"/>
  <c r="S28" i="1164" s="1"/>
  <c r="K29" i="1164"/>
  <c r="S29" i="1164" s="1"/>
  <c r="K30" i="1164"/>
  <c r="S30" i="1164" s="1"/>
  <c r="K31" i="1164"/>
  <c r="S31" i="1164" s="1"/>
  <c r="K32" i="1164"/>
  <c r="S32" i="1164" s="1"/>
  <c r="K33" i="1164"/>
  <c r="S33" i="1164" s="1"/>
  <c r="K34" i="1164"/>
  <c r="S34" i="1164" s="1"/>
  <c r="K35" i="1164"/>
  <c r="S35" i="1164" s="1"/>
  <c r="K36" i="1164"/>
  <c r="S36" i="1164" s="1"/>
  <c r="K37" i="1164"/>
  <c r="S37" i="1164" s="1"/>
  <c r="K38" i="1164"/>
  <c r="S38" i="1164" s="1"/>
  <c r="K39" i="1164"/>
  <c r="S39" i="1164" s="1"/>
  <c r="K40" i="1164"/>
  <c r="S40" i="1164" s="1"/>
  <c r="K41" i="1164"/>
  <c r="S41" i="1164" s="1"/>
  <c r="K42" i="1164"/>
  <c r="S42" i="1164" s="1"/>
  <c r="K43" i="1164"/>
  <c r="S43" i="1164" s="1"/>
  <c r="K44" i="1164"/>
  <c r="S44" i="1164" s="1"/>
  <c r="K45" i="1164"/>
  <c r="S45" i="1164" s="1"/>
  <c r="K46" i="1164"/>
  <c r="S46" i="1164" s="1"/>
  <c r="K47" i="1164"/>
  <c r="S47" i="1164" s="1"/>
  <c r="K48" i="1164"/>
  <c r="S48" i="1164" s="1"/>
  <c r="K49" i="1164"/>
  <c r="S49" i="1164" s="1"/>
</calcChain>
</file>

<file path=xl/sharedStrings.xml><?xml version="1.0" encoding="utf-8"?>
<sst xmlns="http://schemas.openxmlformats.org/spreadsheetml/2006/main" count="114" uniqueCount="45">
  <si>
    <t>Year</t>
  </si>
  <si>
    <t>Date</t>
  </si>
  <si>
    <t>MonthDays</t>
  </si>
  <si>
    <t>PeakDays</t>
  </si>
  <si>
    <t>WHSL_kWh</t>
  </si>
  <si>
    <t>N10HDD18</t>
  </si>
  <si>
    <t>N10CDD18</t>
  </si>
  <si>
    <t>StatDays</t>
  </si>
  <si>
    <t>OntarioGDP</t>
  </si>
  <si>
    <t>LondonPop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</si>
  <si>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</si>
  <si>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</si>
  <si>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</si>
  <si>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</si>
  <si>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</si>
  <si>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</si>
  <si>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</si>
  <si>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</si>
  <si>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</si>
  <si>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</si>
  <si>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</si>
  <si>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</si>
  <si>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</si>
  <si>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</si>
  <si>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</si>
  <si>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</si>
  <si>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</si>
  <si>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</si>
  <si>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</si>
  <si>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</si>
  <si>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</si>
  <si>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</si>
  <si>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</si>
  <si>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</si>
  <si>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</si>
  <si>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</si>
  <si>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</si>
  <si>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</si>
  <si>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</si>
  <si>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</si>
  <si>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</si>
  <si>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WHSL_kWh </t>
  </si>
  <si>
    <t>Annual Predicted vs. Actual WHSL_kWh</t>
  </si>
  <si>
    <t>Sum of WHSL_kWh</t>
  </si>
  <si>
    <t>Annual Actual vs. Normalized WHSL_kWh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</si>
</sst>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);[Red]\(#,##0.0\)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7" fontId="0" fillId="0" borderId="0" xfId="0" applyNumberFormat="1" applyAlignment="1">
      <alignment horizontal="left"/>
    </xf>
    <xf numFmtId="165" fontId="0" fillId="0" borderId="0" xfId="4" applyNumberFormat="1" applyFon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Summ'!$C$2:$C$48</c:f>
              <c:numCache>
                <c:formatCode>#,##0.0_);[Red]\(#,##0.0\)</c:formatCode>
                <c:ptCount val="47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6-4FC7-AFA6-F4B0591F5508}"/>
            </c:ext>
          </c:extLst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271596140.99644274</c:v>
                </c:pt>
                <c:pt idx="1">
                  <c:v>248784021.4996475</c:v>
                </c:pt>
                <c:pt idx="2">
                  <c:v>265917722.6765933</c:v>
                </c:pt>
                <c:pt idx="3">
                  <c:v>238928749.99639428</c:v>
                </c:pt>
                <c:pt idx="4">
                  <c:v>253752801.46642476</c:v>
                </c:pt>
                <c:pt idx="5">
                  <c:v>280597972.53533751</c:v>
                </c:pt>
                <c:pt idx="6">
                  <c:v>306229674.43391353</c:v>
                </c:pt>
                <c:pt idx="7">
                  <c:v>275853002.40764797</c:v>
                </c:pt>
                <c:pt idx="8">
                  <c:v>276322370.58948267</c:v>
                </c:pt>
                <c:pt idx="9">
                  <c:v>248968677.91435617</c:v>
                </c:pt>
                <c:pt idx="10">
                  <c:v>253493246.52672002</c:v>
                </c:pt>
                <c:pt idx="11">
                  <c:v>278231763.2267133</c:v>
                </c:pt>
                <c:pt idx="12">
                  <c:v>279552467.89113826</c:v>
                </c:pt>
                <c:pt idx="13">
                  <c:v>252051797.93613458</c:v>
                </c:pt>
                <c:pt idx="14">
                  <c:v>265003714.88604787</c:v>
                </c:pt>
                <c:pt idx="15">
                  <c:v>250019551.65646023</c:v>
                </c:pt>
                <c:pt idx="16">
                  <c:v>268813925.66503513</c:v>
                </c:pt>
                <c:pt idx="17">
                  <c:v>267737030.12963471</c:v>
                </c:pt>
                <c:pt idx="18">
                  <c:v>316186891.30621445</c:v>
                </c:pt>
                <c:pt idx="19">
                  <c:v>326880585.44186568</c:v>
                </c:pt>
                <c:pt idx="20">
                  <c:v>279370530.69618344</c:v>
                </c:pt>
                <c:pt idx="21">
                  <c:v>258775031.09491286</c:v>
                </c:pt>
                <c:pt idx="22">
                  <c:v>255726776.92216834</c:v>
                </c:pt>
                <c:pt idx="23">
                  <c:v>267794946.75884891</c:v>
                </c:pt>
                <c:pt idx="24">
                  <c:v>278724399.71913266</c:v>
                </c:pt>
                <c:pt idx="25">
                  <c:v>253550045.51531938</c:v>
                </c:pt>
                <c:pt idx="26">
                  <c:v>263927950.1388208</c:v>
                </c:pt>
                <c:pt idx="27">
                  <c:v>244286253.79003683</c:v>
                </c:pt>
                <c:pt idx="28">
                  <c:v>245797797.65171114</c:v>
                </c:pt>
                <c:pt idx="29">
                  <c:v>253669037.78884152</c:v>
                </c:pt>
                <c:pt idx="30">
                  <c:v>338695028.6471628</c:v>
                </c:pt>
                <c:pt idx="31">
                  <c:v>291264167.23767483</c:v>
                </c:pt>
                <c:pt idx="32">
                  <c:v>246981859.82741705</c:v>
                </c:pt>
                <c:pt idx="33">
                  <c:v>250722536.02482912</c:v>
                </c:pt>
                <c:pt idx="34">
                  <c:v>253401992.4553467</c:v>
                </c:pt>
                <c:pt idx="35">
                  <c:v>267745744.49544606</c:v>
                </c:pt>
                <c:pt idx="36">
                  <c:v>266976388.45912448</c:v>
                </c:pt>
                <c:pt idx="37">
                  <c:v>255542350.73195428</c:v>
                </c:pt>
                <c:pt idx="38">
                  <c:v>253904009.82604963</c:v>
                </c:pt>
                <c:pt idx="39">
                  <c:v>243243644.04984006</c:v>
                </c:pt>
                <c:pt idx="40">
                  <c:v>258344999.90018058</c:v>
                </c:pt>
                <c:pt idx="41">
                  <c:v>277687301.43348348</c:v>
                </c:pt>
                <c:pt idx="42">
                  <c:v>359502570.85043454</c:v>
                </c:pt>
                <c:pt idx="43">
                  <c:v>290526352.9882797</c:v>
                </c:pt>
                <c:pt idx="44">
                  <c:v>236513589.03231105</c:v>
                </c:pt>
                <c:pt idx="45">
                  <c:v>243577265.94526112</c:v>
                </c:pt>
                <c:pt idx="46">
                  <c:v>238493650.45313174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6-4FC7-AFA6-F4B0591F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57824"/>
        <c:axId val="480749664"/>
      </c:lineChart>
      <c:dateAx>
        <c:axId val="48075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80749664"/>
        <c:crosses val="autoZero"/>
        <c:auto val="1"/>
        <c:lblOffset val="100"/>
        <c:baseTimeUnit val="months"/>
      </c:dateAx>
      <c:valAx>
        <c:axId val="480749664"/>
        <c:scaling>
          <c:orientation val="minMax"/>
          <c:max val="359502570.85043454"/>
          <c:min val="218203458.59999999"/>
        </c:scaling>
        <c:delete val="0"/>
        <c:axPos val="l"/>
        <c:majorGridlines/>
        <c:numFmt formatCode="#,##0.0_);[Red]\(#,##0.0\)" sourceLinked="1"/>
        <c:majorTickMark val="out"/>
        <c:minorTickMark val="none"/>
        <c:tickLblPos val="nextTo"/>
        <c:crossAx val="48075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EB-2021-0041 2022 Load Forecast Generator Model.xlsx]PredictedAnnualDataSumm!PivotTable2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F-47BC-8DD5-88E242920503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3198676144.2696738</c:v>
                </c:pt>
                <c:pt idx="1">
                  <c:v>3287913250.3846445</c:v>
                </c:pt>
                <c:pt idx="2">
                  <c:v>3188766813.2917385</c:v>
                </c:pt>
                <c:pt idx="3">
                  <c:v>3188414205.3539481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F-47BC-8DD5-88E242920503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6.3723679954095684E-3</c:v>
                </c:pt>
                <c:pt idx="1">
                  <c:v>6.9102038750159965E-3</c:v>
                </c:pt>
                <c:pt idx="2">
                  <c:v>6.9252535632094662E-3</c:v>
                </c:pt>
                <c:pt idx="3">
                  <c:v>7.8586275282401565E-3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7F-47BC-8DD5-88E242920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58912"/>
        <c:axId val="480753472"/>
      </c:lineChart>
      <c:catAx>
        <c:axId val="4807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753472"/>
        <c:crosses val="autoZero"/>
        <c:auto val="1"/>
        <c:lblAlgn val="ctr"/>
        <c:lblOffset val="100"/>
        <c:noMultiLvlLbl val="0"/>
      </c:catAx>
      <c:valAx>
        <c:axId val="4807534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8075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EB-2021-0041 2022 Load Forecast Generator Model.xlsx]PredictedAnnualDataSumm2!PivotTable2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9-4BEA-BBF3-C7C860C7C166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3198676144.2696738</c:v>
                </c:pt>
                <c:pt idx="1">
                  <c:v>3287913250.3846445</c:v>
                </c:pt>
                <c:pt idx="2">
                  <c:v>3188766813.2917385</c:v>
                </c:pt>
                <c:pt idx="3">
                  <c:v>3188414205.3539481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9-4BEA-BBF3-C7C860C7C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47488"/>
        <c:axId val="480754560"/>
      </c:lineChart>
      <c:catAx>
        <c:axId val="4807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754560"/>
        <c:crosses val="autoZero"/>
        <c:auto val="1"/>
        <c:lblAlgn val="ctr"/>
        <c:lblOffset val="100"/>
        <c:noMultiLvlLbl val="0"/>
      </c:catAx>
      <c:valAx>
        <c:axId val="4807545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8074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#,##0.0_);[Red]\(#,##0.0\)</c:formatCode>
                <c:ptCount val="72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  <c:pt idx="47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D-49DB-BE90-12A998C32005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271596140.99644274</c:v>
                </c:pt>
                <c:pt idx="1">
                  <c:v>248784021.4996475</c:v>
                </c:pt>
                <c:pt idx="2">
                  <c:v>265917722.6765933</c:v>
                </c:pt>
                <c:pt idx="3">
                  <c:v>238928749.99639428</c:v>
                </c:pt>
                <c:pt idx="4">
                  <c:v>253752801.46642476</c:v>
                </c:pt>
                <c:pt idx="5">
                  <c:v>280597972.53533751</c:v>
                </c:pt>
                <c:pt idx="6">
                  <c:v>306229674.43391353</c:v>
                </c:pt>
                <c:pt idx="7">
                  <c:v>275853002.40764797</c:v>
                </c:pt>
                <c:pt idx="8">
                  <c:v>276322370.58948267</c:v>
                </c:pt>
                <c:pt idx="9">
                  <c:v>248968677.91435617</c:v>
                </c:pt>
                <c:pt idx="10">
                  <c:v>253493246.52672002</c:v>
                </c:pt>
                <c:pt idx="11">
                  <c:v>278231763.2267133</c:v>
                </c:pt>
                <c:pt idx="12">
                  <c:v>279552467.89113826</c:v>
                </c:pt>
                <c:pt idx="13">
                  <c:v>252051797.93613458</c:v>
                </c:pt>
                <c:pt idx="14">
                  <c:v>265003714.88604787</c:v>
                </c:pt>
                <c:pt idx="15">
                  <c:v>250019551.65646023</c:v>
                </c:pt>
                <c:pt idx="16">
                  <c:v>268813925.66503513</c:v>
                </c:pt>
                <c:pt idx="17">
                  <c:v>267737030.12963471</c:v>
                </c:pt>
                <c:pt idx="18">
                  <c:v>316186891.30621445</c:v>
                </c:pt>
                <c:pt idx="19">
                  <c:v>326880585.44186568</c:v>
                </c:pt>
                <c:pt idx="20">
                  <c:v>279370530.69618344</c:v>
                </c:pt>
                <c:pt idx="21">
                  <c:v>258775031.09491286</c:v>
                </c:pt>
                <c:pt idx="22">
                  <c:v>255726776.92216834</c:v>
                </c:pt>
                <c:pt idx="23">
                  <c:v>267794946.75884891</c:v>
                </c:pt>
                <c:pt idx="24">
                  <c:v>278724399.71913266</c:v>
                </c:pt>
                <c:pt idx="25">
                  <c:v>253550045.51531938</c:v>
                </c:pt>
                <c:pt idx="26">
                  <c:v>263927950.1388208</c:v>
                </c:pt>
                <c:pt idx="27">
                  <c:v>244286253.79003683</c:v>
                </c:pt>
                <c:pt idx="28">
                  <c:v>245797797.65171114</c:v>
                </c:pt>
                <c:pt idx="29">
                  <c:v>253669037.78884152</c:v>
                </c:pt>
                <c:pt idx="30">
                  <c:v>338695028.6471628</c:v>
                </c:pt>
                <c:pt idx="31">
                  <c:v>291264167.23767483</c:v>
                </c:pt>
                <c:pt idx="32">
                  <c:v>246981859.82741705</c:v>
                </c:pt>
                <c:pt idx="33">
                  <c:v>250722536.02482912</c:v>
                </c:pt>
                <c:pt idx="34">
                  <c:v>253401992.4553467</c:v>
                </c:pt>
                <c:pt idx="35">
                  <c:v>267745744.49544606</c:v>
                </c:pt>
                <c:pt idx="36">
                  <c:v>266976388.45912448</c:v>
                </c:pt>
                <c:pt idx="37">
                  <c:v>255542350.73195428</c:v>
                </c:pt>
                <c:pt idx="38">
                  <c:v>253904009.82604963</c:v>
                </c:pt>
                <c:pt idx="39">
                  <c:v>243243644.04984006</c:v>
                </c:pt>
                <c:pt idx="40">
                  <c:v>258344999.90018058</c:v>
                </c:pt>
                <c:pt idx="41">
                  <c:v>277687301.43348348</c:v>
                </c:pt>
                <c:pt idx="42">
                  <c:v>359502570.85043454</c:v>
                </c:pt>
                <c:pt idx="43">
                  <c:v>290526352.9882797</c:v>
                </c:pt>
                <c:pt idx="44">
                  <c:v>236513589.03231105</c:v>
                </c:pt>
                <c:pt idx="45">
                  <c:v>243577265.94526112</c:v>
                </c:pt>
                <c:pt idx="46">
                  <c:v>238493650.45313174</c:v>
                </c:pt>
                <c:pt idx="47">
                  <c:v>264102081.68389735</c:v>
                </c:pt>
                <c:pt idx="48">
                  <c:v>267071416.6017924</c:v>
                </c:pt>
                <c:pt idx="49">
                  <c:v>248988439.7630685</c:v>
                </c:pt>
                <c:pt idx="50">
                  <c:v>256722110.58893052</c:v>
                </c:pt>
                <c:pt idx="51">
                  <c:v>238106519.18244076</c:v>
                </c:pt>
                <c:pt idx="52">
                  <c:v>250018788.02588335</c:v>
                </c:pt>
                <c:pt idx="53">
                  <c:v>263332459.75133049</c:v>
                </c:pt>
                <c:pt idx="54">
                  <c:v>317647881.85502851</c:v>
                </c:pt>
                <c:pt idx="55">
                  <c:v>288452767.23032206</c:v>
                </c:pt>
                <c:pt idx="56">
                  <c:v>252834474.96944383</c:v>
                </c:pt>
                <c:pt idx="57">
                  <c:v>241372720.31089419</c:v>
                </c:pt>
                <c:pt idx="58">
                  <c:v>243944418.45389387</c:v>
                </c:pt>
                <c:pt idx="59">
                  <c:v>264400607.01405817</c:v>
                </c:pt>
                <c:pt idx="60">
                  <c:v>266991878.62797642</c:v>
                </c:pt>
                <c:pt idx="61">
                  <c:v>248904332.01016134</c:v>
                </c:pt>
                <c:pt idx="62">
                  <c:v>256633482.83606735</c:v>
                </c:pt>
                <c:pt idx="63">
                  <c:v>236929075.20553485</c:v>
                </c:pt>
                <c:pt idx="64">
                  <c:v>251005616.97194654</c:v>
                </c:pt>
                <c:pt idx="65">
                  <c:v>263230573.53677684</c:v>
                </c:pt>
                <c:pt idx="66">
                  <c:v>316457332.03423285</c:v>
                </c:pt>
                <c:pt idx="67">
                  <c:v>289426644.03140187</c:v>
                </c:pt>
                <c:pt idx="68">
                  <c:v>252719791.97418675</c:v>
                </c:pt>
                <c:pt idx="69">
                  <c:v>241253876.21888685</c:v>
                </c:pt>
                <c:pt idx="70">
                  <c:v>243821466.05946419</c:v>
                </c:pt>
                <c:pt idx="71">
                  <c:v>263189253.71287489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D-49DB-BE90-12A998C32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51840"/>
        <c:axId val="480761632"/>
      </c:lineChart>
      <c:dateAx>
        <c:axId val="480751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80761632"/>
        <c:crosses val="autoZero"/>
        <c:auto val="1"/>
        <c:lblOffset val="100"/>
        <c:baseTimeUnit val="months"/>
      </c:dateAx>
      <c:valAx>
        <c:axId val="480761632"/>
        <c:scaling>
          <c:orientation val="minMax"/>
          <c:max val="359502570.85043454"/>
          <c:min val="218203458.59999999"/>
        </c:scaling>
        <c:delete val="0"/>
        <c:axPos val="l"/>
        <c:majorGridlines/>
        <c:numFmt formatCode="#,##0.0_);[Red]\(#,##0.0\)" sourceLinked="1"/>
        <c:majorTickMark val="out"/>
        <c:minorTickMark val="none"/>
        <c:tickLblPos val="nextTo"/>
        <c:crossAx val="48075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EB-2021-0041 2022 Load Forecast Generator Model.xlsx]NormalizedAnnualDataSumm!PivotTable1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4-4A14-8E19-BC1B9D48AF00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3198676144.2696738</c:v>
                </c:pt>
                <c:pt idx="1">
                  <c:v>3287913250.3846445</c:v>
                </c:pt>
                <c:pt idx="2">
                  <c:v>3188766813.2917385</c:v>
                </c:pt>
                <c:pt idx="3">
                  <c:v>3188414205.3539481</c:v>
                </c:pt>
                <c:pt idx="4">
                  <c:v>3132892603.7470865</c:v>
                </c:pt>
                <c:pt idx="5">
                  <c:v>3130563323.2195106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4-4A14-8E19-BC1B9D48A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52384"/>
        <c:axId val="480754016"/>
      </c:lineChart>
      <c:catAx>
        <c:axId val="4807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754016"/>
        <c:crosses val="autoZero"/>
        <c:auto val="1"/>
        <c:lblAlgn val="ctr"/>
        <c:lblOffset val="100"/>
        <c:noMultiLvlLbl val="0"/>
      </c:catAx>
      <c:valAx>
        <c:axId val="48075401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8075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11</xdr:row>
      <xdr:rowOff>128587</xdr:rowOff>
    </xdr:from>
    <xdr:to>
      <xdr:col>17</xdr:col>
      <xdr:colOff>295275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11</xdr:row>
      <xdr:rowOff>128587</xdr:rowOff>
    </xdr:from>
    <xdr:to>
      <xdr:col>15</xdr:col>
      <xdr:colOff>571500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11</xdr:row>
      <xdr:rowOff>128587</xdr:rowOff>
    </xdr:from>
    <xdr:to>
      <xdr:col>16</xdr:col>
      <xdr:colOff>381000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11</xdr:row>
      <xdr:rowOff>128587</xdr:rowOff>
    </xdr:from>
    <xdr:to>
      <xdr:col>17</xdr:col>
      <xdr:colOff>295275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11</xdr:row>
      <xdr:rowOff>128587</xdr:rowOff>
    </xdr:from>
    <xdr:to>
      <xdr:col>17</xdr:col>
      <xdr:colOff>76200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355.341461689815" createdVersion="4" refreshedVersion="5" minRefreshableVersion="3" recordCount="48" xr:uid="{00000000-000A-0000-FFFF-FFFF14000000}">
  <cacheSource type="worksheet">
    <worksheetSource ref="A1:E49" sheet="Predicted Monthly Data Summ"/>
  </cacheSource>
  <cacheFields count="6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164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6513589.03231105" maxValue="359502570.85043454" count="48">
        <n v="271596140.99644274"/>
        <n v="248784021.4996475"/>
        <n v="265917722.6765933"/>
        <n v="238928749.99639428"/>
        <n v="253752801.46642476"/>
        <n v="280597972.53533751"/>
        <n v="306229674.43391353"/>
        <n v="275853002.40764797"/>
        <n v="276322370.58948267"/>
        <n v="248968677.91435617"/>
        <n v="253493246.52672002"/>
        <n v="278231763.2267133"/>
        <n v="279552467.89113826"/>
        <n v="252051797.93613458"/>
        <n v="265003714.88604787"/>
        <n v="250019551.65646023"/>
        <n v="268813925.66503513"/>
        <n v="267737030.12963471"/>
        <n v="316186891.30621445"/>
        <n v="326880585.44186568"/>
        <n v="279370530.69618344"/>
        <n v="258775031.09491286"/>
        <n v="255726776.92216834"/>
        <n v="267794946.75884891"/>
        <n v="278724399.71913266"/>
        <n v="253550045.51531938"/>
        <n v="263927950.1388208"/>
        <n v="244286253.79003683"/>
        <n v="245797797.65171114"/>
        <n v="253669037.78884152"/>
        <n v="338695028.6471628"/>
        <n v="291264167.23767483"/>
        <n v="246981859.82741705"/>
        <n v="250722536.02482912"/>
        <n v="253401992.4553467"/>
        <n v="267745744.49544606"/>
        <n v="266976388.45912448"/>
        <n v="255542350.73195428"/>
        <n v="253904009.82604963"/>
        <n v="243243644.04984006"/>
        <n v="258344999.90018058"/>
        <n v="277687301.43348348"/>
        <n v="359502570.85043454"/>
        <n v="290526352.9882797"/>
        <n v="236513589.03231105"/>
        <n v="243577265.94526112"/>
        <n v="238493650.45313174"/>
        <n v="264102081.68389735"/>
      </sharedItems>
    </cacheField>
    <cacheField name="Absolute % Error" numFmtId="165">
      <sharedItems containsSemiMixedTypes="0" containsString="0" containsNumber="1" minValue="4.7729734261205673E-4" maxValue="0.11475613452920801" count="48">
        <n v="1.9512017343757883E-2"/>
        <n v="2.4102475082534946E-2"/>
        <n v="8.8163130573982833E-3"/>
        <n v="1.8115514921087351E-2"/>
        <n v="3.9288466886511449E-2"/>
        <n v="1.8777418461873429E-2"/>
        <n v="1.3144826624741453E-2"/>
        <n v="2.8768027838590358E-2"/>
        <n v="2.8478293535028749E-2"/>
        <n v="3.5639109972852518E-3"/>
        <n v="1.8075386654344346E-3"/>
        <n v="4.7729734261205673E-4"/>
        <n v="3.5355681035610667E-2"/>
        <n v="1.7377410168465603E-3"/>
        <n v="1.256551864846487E-2"/>
        <n v="5.4800112409513846E-3"/>
        <n v="2.1677017064274298E-2"/>
        <n v="4.7936224762462218E-2"/>
        <n v="2.1541576015862159E-2"/>
        <n v="5.0987853685684004E-3"/>
        <n v="8.2898810880967684E-3"/>
        <n v="2.3512720297867627E-2"/>
        <n v="1.4154633670216398E-2"/>
        <n v="7.8369800723348242E-3"/>
        <n v="2.9184961693378905E-2"/>
        <n v="8.7558764460808208E-3"/>
        <n v="1.8189886343640254E-2"/>
        <n v="2.5879372914575871E-2"/>
        <n v="2.2332833555936477E-2"/>
        <n v="3.1079792190217198E-2"/>
        <n v="1.8926491561193179E-2"/>
        <n v="3.2266382910133243E-2"/>
        <n v="6.0387552628711767E-2"/>
        <n v="2.7200790153388221E-2"/>
        <n v="2.0408558687623332E-3"/>
        <n v="1.1517821364954398E-2"/>
        <n v="1.222966983298456E-2"/>
        <n v="6.2093283398043054E-3"/>
        <n v="1.3906762838389135E-2"/>
        <n v="0.11475613452920801"/>
        <n v="0.10035203585837482"/>
        <n v="1.0710718174771528E-2"/>
        <n v="3.5667281593490259E-2"/>
        <n v="5.6197874140581534E-2"/>
        <n v="5.9266158654245053E-2"/>
        <n v="1.2810867143583008E-2"/>
        <n v="1.4409224635981181E-2"/>
        <n v="8.4969471835451577E-3"/>
      </sharedItems>
    </cacheField>
    <cacheField name="Absolute % Error " numFmtId="0" formula=" ABS('Predicted Value'-WHSL_kWh)/WHSL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355.34146354167" createdVersion="4" refreshedVersion="5" minRefreshableVersion="3" recordCount="48" xr:uid="{00000000-000A-0000-FFFF-FFFF1B000000}">
  <cacheSource type="worksheet">
    <worksheetSource ref="A1:E49" sheet="Predicted Monthly Data Summ"/>
  </cacheSource>
  <cacheFields count="5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164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6513589.03231105" maxValue="359502570.85043454" count="48">
        <n v="271596140.99644274"/>
        <n v="248784021.4996475"/>
        <n v="265917722.6765933"/>
        <n v="238928749.99639428"/>
        <n v="253752801.46642476"/>
        <n v="280597972.53533751"/>
        <n v="306229674.43391353"/>
        <n v="275853002.40764797"/>
        <n v="276322370.58948267"/>
        <n v="248968677.91435617"/>
        <n v="253493246.52672002"/>
        <n v="278231763.2267133"/>
        <n v="279552467.89113826"/>
        <n v="252051797.93613458"/>
        <n v="265003714.88604787"/>
        <n v="250019551.65646023"/>
        <n v="268813925.66503513"/>
        <n v="267737030.12963471"/>
        <n v="316186891.30621445"/>
        <n v="326880585.44186568"/>
        <n v="279370530.69618344"/>
        <n v="258775031.09491286"/>
        <n v="255726776.92216834"/>
        <n v="267794946.75884891"/>
        <n v="278724399.71913266"/>
        <n v="253550045.51531938"/>
        <n v="263927950.1388208"/>
        <n v="244286253.79003683"/>
        <n v="245797797.65171114"/>
        <n v="253669037.78884152"/>
        <n v="338695028.6471628"/>
        <n v="291264167.23767483"/>
        <n v="246981859.82741705"/>
        <n v="250722536.02482912"/>
        <n v="253401992.4553467"/>
        <n v="267745744.49544606"/>
        <n v="266976388.45912448"/>
        <n v="255542350.73195428"/>
        <n v="253904009.82604963"/>
        <n v="243243644.04984006"/>
        <n v="258344999.90018058"/>
        <n v="277687301.43348348"/>
        <n v="359502570.85043454"/>
        <n v="290526352.9882797"/>
        <n v="236513589.03231105"/>
        <n v="243577265.94526112"/>
        <n v="238493650.45313174"/>
        <n v="264102081.68389735"/>
      </sharedItems>
    </cacheField>
    <cacheField name="Absolute % Error" numFmtId="165">
      <sharedItems containsSemiMixedTypes="0" containsString="0" containsNumber="1" minValue="4.7729734261205673E-4" maxValue="0.11475613452920801" count="48">
        <n v="1.9512017343757883E-2"/>
        <n v="2.4102475082534946E-2"/>
        <n v="8.8163130573982833E-3"/>
        <n v="1.8115514921087351E-2"/>
        <n v="3.9288466886511449E-2"/>
        <n v="1.8777418461873429E-2"/>
        <n v="1.3144826624741453E-2"/>
        <n v="2.8768027838590358E-2"/>
        <n v="2.8478293535028749E-2"/>
        <n v="3.5639109972852518E-3"/>
        <n v="1.8075386654344346E-3"/>
        <n v="4.7729734261205673E-4"/>
        <n v="3.5355681035610667E-2"/>
        <n v="1.7377410168465603E-3"/>
        <n v="1.256551864846487E-2"/>
        <n v="5.4800112409513846E-3"/>
        <n v="2.1677017064274298E-2"/>
        <n v="4.7936224762462218E-2"/>
        <n v="2.1541576015862159E-2"/>
        <n v="5.0987853685684004E-3"/>
        <n v="8.2898810880967684E-3"/>
        <n v="2.3512720297867627E-2"/>
        <n v="1.4154633670216398E-2"/>
        <n v="7.8369800723348242E-3"/>
        <n v="2.9184961693378905E-2"/>
        <n v="8.7558764460808208E-3"/>
        <n v="1.8189886343640254E-2"/>
        <n v="2.5879372914575871E-2"/>
        <n v="2.2332833555936477E-2"/>
        <n v="3.1079792190217198E-2"/>
        <n v="1.8926491561193179E-2"/>
        <n v="3.2266382910133243E-2"/>
        <n v="6.0387552628711767E-2"/>
        <n v="2.7200790153388221E-2"/>
        <n v="2.0408558687623332E-3"/>
        <n v="1.1517821364954398E-2"/>
        <n v="1.222966983298456E-2"/>
        <n v="6.2093283398043054E-3"/>
        <n v="1.3906762838389135E-2"/>
        <n v="0.11475613452920801"/>
        <n v="0.10035203585837482"/>
        <n v="1.0710718174771528E-2"/>
        <n v="3.5667281593490259E-2"/>
        <n v="5.6197874140581534E-2"/>
        <n v="5.9266158654245053E-2"/>
        <n v="1.2810867143583008E-2"/>
        <n v="1.4409224635981181E-2"/>
        <n v="8.4969471835451577E-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355.341518171299" createdVersion="4" refreshedVersion="5" minRefreshableVersion="3" recordCount="72" xr:uid="{00000000-000A-0000-FFFF-FFFF21000000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" numFmtId="0">
      <sharedItems containsString="0" containsBlank="1" containsNumber="1" minValue="218203458.59999999" maxValue="347121684" count="49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36513589.03231105" maxValue="359502570.85043454" count="72">
        <n v="271596140.99644274"/>
        <n v="248784021.4996475"/>
        <n v="265917722.6765933"/>
        <n v="238928749.99639428"/>
        <n v="253752801.46642476"/>
        <n v="280597972.53533751"/>
        <n v="306229674.43391353"/>
        <n v="275853002.40764797"/>
        <n v="276322370.58948267"/>
        <n v="248968677.91435617"/>
        <n v="253493246.52672002"/>
        <n v="278231763.2267133"/>
        <n v="279552467.89113826"/>
        <n v="252051797.93613458"/>
        <n v="265003714.88604787"/>
        <n v="250019551.65646023"/>
        <n v="268813925.66503513"/>
        <n v="267737030.12963471"/>
        <n v="316186891.30621445"/>
        <n v="326880585.44186568"/>
        <n v="279370530.69618344"/>
        <n v="258775031.09491286"/>
        <n v="255726776.92216834"/>
        <n v="267794946.75884891"/>
        <n v="278724399.71913266"/>
        <n v="253550045.51531938"/>
        <n v="263927950.1388208"/>
        <n v="244286253.79003683"/>
        <n v="245797797.65171114"/>
        <n v="253669037.78884152"/>
        <n v="338695028.6471628"/>
        <n v="291264167.23767483"/>
        <n v="246981859.82741705"/>
        <n v="250722536.02482912"/>
        <n v="253401992.4553467"/>
        <n v="267745744.49544606"/>
        <n v="266976388.45912448"/>
        <n v="255542350.73195428"/>
        <n v="253904009.82604963"/>
        <n v="243243644.04984006"/>
        <n v="258344999.90018058"/>
        <n v="277687301.43348348"/>
        <n v="359502570.85043454"/>
        <n v="290526352.9882797"/>
        <n v="236513589.03231105"/>
        <n v="243577265.94526112"/>
        <n v="238493650.45313174"/>
        <n v="264102081.68389735"/>
        <n v="267071416.6017924"/>
        <n v="248988439.7630685"/>
        <n v="256722110.58893052"/>
        <n v="238106519.18244076"/>
        <n v="250018788.02588335"/>
        <n v="263332459.75133049"/>
        <n v="317647881.85502851"/>
        <n v="288452767.23032206"/>
        <n v="252834474.96944383"/>
        <n v="241372720.31089419"/>
        <n v="243944418.45389387"/>
        <n v="264400607.01405817"/>
        <n v="266991878.62797642"/>
        <n v="248904332.01016134"/>
        <n v="256633482.83606735"/>
        <n v="236929075.20553485"/>
        <n v="251005616.97194654"/>
        <n v="263230573.53677684"/>
        <n v="316457332.03423285"/>
        <n v="289426644.03140187"/>
        <n v="252719791.97418675"/>
        <n v="241253876.21888685"/>
        <n v="243821466.05946419"/>
        <n v="263189253.7128748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0" applyNumberFormats="0" applyBorderFormats="0" applyFontFormats="0" applyPatternFormats="0" applyAlignmentFormats="0" applyWidthHeightFormats="1" dataCaption="Values" updatedVersion="5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numFmtId="164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44"/>
        <item x="46"/>
        <item x="3"/>
        <item x="39"/>
        <item x="45"/>
        <item x="27"/>
        <item x="28"/>
        <item x="32"/>
        <item x="1"/>
        <item x="9"/>
        <item x="15"/>
        <item x="33"/>
        <item x="13"/>
        <item x="34"/>
        <item x="10"/>
        <item x="25"/>
        <item x="29"/>
        <item x="4"/>
        <item x="38"/>
        <item x="37"/>
        <item x="22"/>
        <item x="40"/>
        <item x="21"/>
        <item x="26"/>
        <item x="47"/>
        <item x="14"/>
        <item x="2"/>
        <item x="36"/>
        <item x="17"/>
        <item x="35"/>
        <item x="23"/>
        <item x="16"/>
        <item x="0"/>
        <item x="7"/>
        <item x="8"/>
        <item x="41"/>
        <item x="11"/>
        <item x="24"/>
        <item x="20"/>
        <item x="12"/>
        <item x="5"/>
        <item x="43"/>
        <item x="31"/>
        <item x="6"/>
        <item x="18"/>
        <item x="19"/>
        <item x="30"/>
        <item x="42"/>
      </items>
    </pivotField>
    <pivotField numFmtId="165" showAll="0" defaultSubtotal="0">
      <items count="48">
        <item x="11"/>
        <item x="13"/>
        <item x="10"/>
        <item x="34"/>
        <item x="9"/>
        <item x="19"/>
        <item x="15"/>
        <item x="37"/>
        <item x="23"/>
        <item x="20"/>
        <item x="47"/>
        <item x="25"/>
        <item x="2"/>
        <item x="41"/>
        <item x="35"/>
        <item x="36"/>
        <item x="14"/>
        <item x="45"/>
        <item x="6"/>
        <item x="38"/>
        <item x="22"/>
        <item x="46"/>
        <item x="3"/>
        <item x="26"/>
        <item x="5"/>
        <item x="30"/>
        <item x="0"/>
        <item x="18"/>
        <item x="16"/>
        <item x="28"/>
        <item x="21"/>
        <item x="1"/>
        <item x="27"/>
        <item x="33"/>
        <item x="8"/>
        <item x="7"/>
        <item x="24"/>
        <item x="29"/>
        <item x="31"/>
        <item x="12"/>
        <item x="42"/>
        <item x="4"/>
        <item x="17"/>
        <item x="43"/>
        <item x="44"/>
        <item x="32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1" applyNumberFormats="0" applyBorderFormats="0" applyFontFormats="0" applyPatternFormats="0" applyAlignmentFormats="0" applyWidthHeightFormats="1" dataCaption="Values" updatedVersion="5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numFmtId="164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44"/>
        <item x="46"/>
        <item x="3"/>
        <item x="39"/>
        <item x="45"/>
        <item x="27"/>
        <item x="28"/>
        <item x="32"/>
        <item x="1"/>
        <item x="9"/>
        <item x="15"/>
        <item x="33"/>
        <item x="13"/>
        <item x="34"/>
        <item x="10"/>
        <item x="25"/>
        <item x="29"/>
        <item x="4"/>
        <item x="38"/>
        <item x="37"/>
        <item x="22"/>
        <item x="40"/>
        <item x="21"/>
        <item x="26"/>
        <item x="47"/>
        <item x="14"/>
        <item x="2"/>
        <item x="36"/>
        <item x="17"/>
        <item x="35"/>
        <item x="23"/>
        <item x="16"/>
        <item x="0"/>
        <item x="7"/>
        <item x="8"/>
        <item x="41"/>
        <item x="11"/>
        <item x="24"/>
        <item x="20"/>
        <item x="12"/>
        <item x="5"/>
        <item x="43"/>
        <item x="31"/>
        <item x="6"/>
        <item x="18"/>
        <item x="19"/>
        <item x="30"/>
        <item x="42"/>
      </items>
    </pivotField>
    <pivotField numFmtId="165" showAll="0" defaultSubtotal="0">
      <items count="48">
        <item x="11"/>
        <item x="13"/>
        <item x="10"/>
        <item x="34"/>
        <item x="9"/>
        <item x="19"/>
        <item x="15"/>
        <item x="37"/>
        <item x="23"/>
        <item x="20"/>
        <item x="47"/>
        <item x="25"/>
        <item x="2"/>
        <item x="41"/>
        <item x="35"/>
        <item x="36"/>
        <item x="14"/>
        <item x="45"/>
        <item x="6"/>
        <item x="38"/>
        <item x="22"/>
        <item x="46"/>
        <item x="3"/>
        <item x="26"/>
        <item x="5"/>
        <item x="30"/>
        <item x="0"/>
        <item x="18"/>
        <item x="16"/>
        <item x="28"/>
        <item x="21"/>
        <item x="1"/>
        <item x="27"/>
        <item x="33"/>
        <item x="8"/>
        <item x="7"/>
        <item x="24"/>
        <item x="29"/>
        <item x="31"/>
        <item x="12"/>
        <item x="42"/>
        <item x="4"/>
        <item x="17"/>
        <item x="43"/>
        <item x="44"/>
        <item x="32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2" applyNumberFormats="0" applyBorderFormats="0" applyFontFormats="0" applyPatternFormats="0" applyAlignmentFormats="0" applyWidthHeightFormats="1" dataCaption="Values" updatedVersion="5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  <item x="48"/>
      </items>
    </pivotField>
    <pivotField dataField="1" showAll="0" defaultSubtotal="0">
      <items count="72">
        <item x="44"/>
        <item x="63"/>
        <item x="51"/>
        <item x="46"/>
        <item x="3"/>
        <item x="69"/>
        <item x="57"/>
        <item x="39"/>
        <item x="45"/>
        <item x="70"/>
        <item x="58"/>
        <item x="27"/>
        <item x="28"/>
        <item x="32"/>
        <item x="1"/>
        <item x="61"/>
        <item x="9"/>
        <item x="49"/>
        <item x="52"/>
        <item x="15"/>
        <item x="33"/>
        <item x="64"/>
        <item x="13"/>
        <item x="68"/>
        <item x="56"/>
        <item x="34"/>
        <item x="10"/>
        <item x="25"/>
        <item x="29"/>
        <item x="4"/>
        <item x="38"/>
        <item x="37"/>
        <item x="22"/>
        <item x="62"/>
        <item x="50"/>
        <item x="40"/>
        <item x="21"/>
        <item x="71"/>
        <item x="65"/>
        <item x="53"/>
        <item x="26"/>
        <item x="47"/>
        <item x="59"/>
        <item x="14"/>
        <item x="2"/>
        <item x="36"/>
        <item x="60"/>
        <item x="48"/>
        <item x="17"/>
        <item x="35"/>
        <item x="23"/>
        <item x="16"/>
        <item x="0"/>
        <item x="7"/>
        <item x="8"/>
        <item x="41"/>
        <item x="11"/>
        <item x="24"/>
        <item x="20"/>
        <item x="12"/>
        <item x="5"/>
        <item x="55"/>
        <item x="67"/>
        <item x="43"/>
        <item x="31"/>
        <item x="6"/>
        <item x="18"/>
        <item x="66"/>
        <item x="54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"/>
  <sheetViews>
    <sheetView tabSelected="1" workbookViewId="0">
      <selection activeCell="E43" sqref="E43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7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7" t="s">
        <v>11</v>
      </c>
      <c r="B3" s="7"/>
    </row>
    <row r="4" spans="1:14" x14ac:dyDescent="0.25">
      <c r="A4" s="4" t="s">
        <v>12</v>
      </c>
      <c r="B4" s="4">
        <v>0.95007613282092818</v>
      </c>
      <c r="K4" s="1"/>
      <c r="L4" s="1"/>
      <c r="M4" s="1"/>
      <c r="N4" s="1"/>
    </row>
    <row r="5" spans="1:14" x14ac:dyDescent="0.25">
      <c r="A5" s="4" t="s">
        <v>13</v>
      </c>
      <c r="B5" s="4">
        <v>0.90264465815596995</v>
      </c>
      <c r="J5" s="15" t="s">
        <v>44</v>
      </c>
      <c r="K5" s="1"/>
      <c r="L5" s="1"/>
      <c r="M5" s="1"/>
      <c r="N5" s="1"/>
    </row>
    <row r="6" spans="1:14" x14ac:dyDescent="0.25">
      <c r="A6" s="4" t="s">
        <v>14</v>
      </c>
      <c r="B6" s="4">
        <v>0.88560747333326473</v>
      </c>
      <c r="J6" s="1"/>
      <c r="K6" s="1" t="s">
        <v>43</v>
      </c>
      <c r="L6" s="1" t="s">
        <v>40</v>
      </c>
      <c r="M6" s="1" t="s">
        <v>39</v>
      </c>
      <c r="N6" s="1" t="s">
        <v>40</v>
      </c>
    </row>
    <row r="7" spans="1:14" x14ac:dyDescent="0.25">
      <c r="A7" s="4" t="s">
        <v>15</v>
      </c>
      <c r="B7" s="4">
        <v>9192671.026803771</v>
      </c>
      <c r="J7" s="1">
        <v>2017</v>
      </c>
      <c r="K7" s="17">
        <v>3178422069.2000003</v>
      </c>
      <c r="L7" s="17"/>
      <c r="M7" s="17">
        <v>3198676144.2696738</v>
      </c>
      <c r="N7" s="1"/>
    </row>
    <row r="8" spans="1:14" ht="15.75" thickBot="1" x14ac:dyDescent="0.3">
      <c r="A8" s="5" t="s">
        <v>16</v>
      </c>
      <c r="B8" s="5">
        <v>48</v>
      </c>
      <c r="J8" s="1">
        <v>2018</v>
      </c>
      <c r="K8" s="17">
        <v>3310791494.5999994</v>
      </c>
      <c r="L8" s="18">
        <f>K8/K7-1</f>
        <v>4.1646270544967612E-2</v>
      </c>
      <c r="M8" s="17">
        <v>3287913250.3846445</v>
      </c>
      <c r="N8" s="18">
        <f>M8/M7-1</f>
        <v>2.7898137257451383E-2</v>
      </c>
    </row>
    <row r="9" spans="1:14" x14ac:dyDescent="0.25">
      <c r="J9" s="1">
        <v>2019</v>
      </c>
      <c r="K9" s="17">
        <v>3211003829</v>
      </c>
      <c r="L9" s="18">
        <f t="shared" ref="L9:L10" si="0">K9/K8-1</f>
        <v>-3.0140123823187315E-2</v>
      </c>
      <c r="M9" s="17">
        <v>3188766813.2917385</v>
      </c>
      <c r="N9" s="18">
        <f t="shared" ref="N9:N12" si="1">M9/M8-1</f>
        <v>-3.0154821475690374E-2</v>
      </c>
    </row>
    <row r="10" spans="1:14" ht="15.75" thickBot="1" x14ac:dyDescent="0.3">
      <c r="A10" t="s">
        <v>17</v>
      </c>
      <c r="J10" s="1">
        <v>2020</v>
      </c>
      <c r="K10" s="17">
        <v>3163553020.4999995</v>
      </c>
      <c r="L10" s="18">
        <f t="shared" si="0"/>
        <v>-1.4777562104240194E-2</v>
      </c>
      <c r="M10" s="17">
        <v>3188414205.3539481</v>
      </c>
      <c r="N10" s="18">
        <f t="shared" si="1"/>
        <v>-1.1057815087656131E-4</v>
      </c>
    </row>
    <row r="11" spans="1:14" x14ac:dyDescent="0.25">
      <c r="A11" s="6"/>
      <c r="B11" s="6" t="s">
        <v>21</v>
      </c>
      <c r="C11" s="6" t="s">
        <v>22</v>
      </c>
      <c r="D11" s="6" t="s">
        <v>23</v>
      </c>
      <c r="E11" s="6" t="s">
        <v>24</v>
      </c>
      <c r="F11" s="6" t="s">
        <v>25</v>
      </c>
      <c r="J11" s="21">
        <v>2021</v>
      </c>
      <c r="K11" s="20"/>
      <c r="L11" s="19"/>
      <c r="M11" s="20">
        <v>3132892603.7470865</v>
      </c>
      <c r="N11" s="19">
        <f t="shared" si="1"/>
        <v>-1.7413547309389821E-2</v>
      </c>
    </row>
    <row r="12" spans="1:14" x14ac:dyDescent="0.25">
      <c r="A12" s="4" t="s">
        <v>18</v>
      </c>
      <c r="B12" s="4">
        <v>7</v>
      </c>
      <c r="C12" s="4">
        <v>3.1340105830677036E+16</v>
      </c>
      <c r="D12" s="4">
        <v>4477157975811005</v>
      </c>
      <c r="E12" s="4">
        <v>52.980857315876868</v>
      </c>
      <c r="F12" s="4">
        <v>3.0418566553940335E-18</v>
      </c>
      <c r="J12" s="21">
        <v>2022</v>
      </c>
      <c r="K12" s="20"/>
      <c r="L12" s="19"/>
      <c r="M12" s="20">
        <v>3130563323.2195106</v>
      </c>
      <c r="N12" s="19">
        <f t="shared" si="1"/>
        <v>-7.4349198079437517E-4</v>
      </c>
    </row>
    <row r="13" spans="1:14" x14ac:dyDescent="0.25">
      <c r="A13" s="4" t="s">
        <v>19</v>
      </c>
      <c r="B13" s="4">
        <v>40</v>
      </c>
      <c r="C13" s="4">
        <v>3380208024281500</v>
      </c>
      <c r="D13" s="4">
        <v>84505200607037.5</v>
      </c>
      <c r="E13" s="4"/>
      <c r="F13" s="4"/>
      <c r="K13" s="1"/>
      <c r="L13" s="1"/>
      <c r="M13" s="1"/>
      <c r="N13" s="1"/>
    </row>
    <row r="14" spans="1:14" ht="15.75" thickBot="1" x14ac:dyDescent="0.3">
      <c r="A14" s="5" t="s">
        <v>20</v>
      </c>
      <c r="B14" s="5">
        <v>47</v>
      </c>
      <c r="C14" s="5">
        <v>3.4720313854958536E+16</v>
      </c>
      <c r="D14" s="5"/>
      <c r="E14" s="5"/>
      <c r="F14" s="5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6"/>
      <c r="B16" s="6" t="s">
        <v>26</v>
      </c>
      <c r="C16" s="6" t="s">
        <v>15</v>
      </c>
      <c r="D16" s="6" t="s">
        <v>27</v>
      </c>
      <c r="E16" s="6" t="s">
        <v>28</v>
      </c>
      <c r="F16" s="6" t="s">
        <v>29</v>
      </c>
      <c r="G16" s="6" t="s">
        <v>30</v>
      </c>
      <c r="K16" s="1"/>
      <c r="L16" s="1"/>
      <c r="M16" s="1"/>
      <c r="N16" s="1"/>
    </row>
    <row r="17" spans="1:14" x14ac:dyDescent="0.25">
      <c r="A17" s="4" t="s">
        <v>4</v>
      </c>
      <c r="B17" s="4">
        <v>145644350.68094257</v>
      </c>
      <c r="C17" s="4">
        <v>84228987.179052219</v>
      </c>
      <c r="D17" s="4">
        <v>1.7291475958429234</v>
      </c>
      <c r="E17" s="4">
        <v>9.1494579829619851E-2</v>
      </c>
      <c r="F17" s="4">
        <v>-24588782.457062513</v>
      </c>
      <c r="G17" s="4">
        <v>315877483.81894767</v>
      </c>
      <c r="K17" s="1"/>
      <c r="L17" s="1"/>
      <c r="M17" s="1"/>
      <c r="N17" s="1"/>
    </row>
    <row r="18" spans="1:14" x14ac:dyDescent="0.25">
      <c r="A18" s="4" t="s">
        <v>5</v>
      </c>
      <c r="B18" s="4">
        <v>58259.673816095179</v>
      </c>
      <c r="C18" s="4">
        <v>8060.5466717132686</v>
      </c>
      <c r="D18" s="4">
        <v>7.2277571471107294</v>
      </c>
      <c r="E18" s="4">
        <v>9.05359942490428E-9</v>
      </c>
      <c r="F18" s="4">
        <v>41968.701305480354</v>
      </c>
      <c r="G18" s="4">
        <v>74550.646326710004</v>
      </c>
      <c r="K18" s="1"/>
      <c r="L18" s="1"/>
      <c r="M18" s="1"/>
      <c r="N18" s="1"/>
    </row>
    <row r="19" spans="1:14" x14ac:dyDescent="0.25">
      <c r="A19" s="4" t="s">
        <v>6</v>
      </c>
      <c r="B19" s="4">
        <v>771852.36569776945</v>
      </c>
      <c r="C19" s="4">
        <v>48672.324589581061</v>
      </c>
      <c r="D19" s="4">
        <v>15.85813647090516</v>
      </c>
      <c r="E19" s="4">
        <v>7.544462543173549E-19</v>
      </c>
      <c r="F19" s="4">
        <v>673481.92828076822</v>
      </c>
      <c r="G19" s="4">
        <v>870222.80311477068</v>
      </c>
      <c r="K19" s="1"/>
      <c r="L19" s="1"/>
      <c r="M19" s="1"/>
      <c r="N19" s="1"/>
    </row>
    <row r="20" spans="1:14" x14ac:dyDescent="0.25">
      <c r="A20" s="4" t="s">
        <v>7</v>
      </c>
      <c r="B20" s="4">
        <v>4102706.2867551888</v>
      </c>
      <c r="C20" s="4">
        <v>2786514.4184730742</v>
      </c>
      <c r="D20" s="4">
        <v>1.4723434623400757</v>
      </c>
      <c r="E20" s="4">
        <v>0.14875343800888913</v>
      </c>
      <c r="F20" s="4">
        <v>-1529049.4291543388</v>
      </c>
      <c r="G20" s="4">
        <v>9734462.0026647169</v>
      </c>
      <c r="K20" s="1"/>
      <c r="L20" s="1"/>
      <c r="M20" s="1"/>
      <c r="N20" s="1"/>
    </row>
    <row r="21" spans="1:14" x14ac:dyDescent="0.25">
      <c r="A21" s="4" t="s">
        <v>2</v>
      </c>
      <c r="B21" s="4">
        <v>4533571.130112296</v>
      </c>
      <c r="C21" s="4">
        <v>2240851.4876486054</v>
      </c>
      <c r="D21" s="4">
        <v>2.0231466275658954</v>
      </c>
      <c r="E21" s="4">
        <v>4.9776679115271484E-2</v>
      </c>
      <c r="F21" s="4">
        <v>4641.3350944966078</v>
      </c>
      <c r="G21" s="4">
        <v>9062500.9251300953</v>
      </c>
      <c r="K21" s="1"/>
      <c r="L21" s="1"/>
      <c r="M21" s="1"/>
      <c r="N21" s="1"/>
    </row>
    <row r="22" spans="1:14" x14ac:dyDescent="0.25">
      <c r="A22" s="4" t="s">
        <v>3</v>
      </c>
      <c r="B22" s="4">
        <v>1084346.2397378699</v>
      </c>
      <c r="C22" s="4">
        <v>1643562.9233561719</v>
      </c>
      <c r="D22" s="4">
        <v>0.65975340787295444</v>
      </c>
      <c r="E22" s="4">
        <v>0.51319314857107878</v>
      </c>
      <c r="F22" s="4">
        <v>-2237418.3370771259</v>
      </c>
      <c r="G22" s="4">
        <v>4406110.8165528653</v>
      </c>
      <c r="K22" s="1"/>
      <c r="L22" s="1"/>
      <c r="M22" s="1"/>
      <c r="N22" s="1"/>
    </row>
    <row r="23" spans="1:14" x14ac:dyDescent="0.25">
      <c r="A23" s="4" t="s">
        <v>8</v>
      </c>
      <c r="B23" s="4">
        <v>48981581.678431071</v>
      </c>
      <c r="C23" s="4">
        <v>71490862.3222792</v>
      </c>
      <c r="D23" s="4">
        <v>0.68514464768410821</v>
      </c>
      <c r="E23" s="4">
        <v>0.49720411140651388</v>
      </c>
      <c r="F23" s="4">
        <v>-95506840.792901456</v>
      </c>
      <c r="G23" s="4">
        <v>193470004.14976358</v>
      </c>
      <c r="K23" s="1"/>
      <c r="L23" s="1"/>
      <c r="M23" s="1"/>
      <c r="N23" s="1"/>
    </row>
    <row r="24" spans="1:14" ht="15.75" thickBot="1" x14ac:dyDescent="0.3">
      <c r="A24" s="5" t="s">
        <v>9</v>
      </c>
      <c r="B24" s="22">
        <v>-126649975.2719606</v>
      </c>
      <c r="C24" s="5">
        <v>71888790.905409053</v>
      </c>
      <c r="D24" s="5">
        <v>-1.7617485796722616</v>
      </c>
      <c r="E24" s="5">
        <v>8.5753683487809249E-2</v>
      </c>
      <c r="F24" s="5">
        <v>-271942641.4097563</v>
      </c>
      <c r="G24" s="5">
        <v>18642690.865835086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49"/>
  <sheetViews>
    <sheetView workbookViewId="0"/>
  </sheetViews>
  <sheetFormatPr defaultRowHeight="15" x14ac:dyDescent="0.25"/>
  <cols>
    <col min="1" max="1" width="9.7109375" customWidth="1"/>
    <col min="2" max="2" width="13.5703125" customWidth="1"/>
    <col min="3" max="3" width="10.28515625" customWidth="1"/>
    <col min="4" max="4" width="10.140625" customWidth="1"/>
    <col min="5" max="5" width="8.5703125" customWidth="1"/>
    <col min="6" max="6" width="11.140625" customWidth="1"/>
    <col min="7" max="7" width="9.42578125" customWidth="1"/>
    <col min="8" max="8" width="11.5703125" customWidth="1"/>
    <col min="9" max="9" width="11" customWidth="1"/>
    <col min="10" max="10" width="13.5703125" customWidth="1"/>
  </cols>
  <sheetData>
    <row r="1" spans="1:9" x14ac:dyDescent="0.25">
      <c r="A1" t="s">
        <v>1</v>
      </c>
      <c r="B1" t="s">
        <v>4</v>
      </c>
      <c r="C1" t="s">
        <v>5</v>
      </c>
      <c r="D1" t="s">
        <v>6</v>
      </c>
      <c r="E1" t="s">
        <v>7</v>
      </c>
      <c r="F1" t="s">
        <v>2</v>
      </c>
      <c r="G1" t="s">
        <v>3</v>
      </c>
      <c r="H1" t="s">
        <v>8</v>
      </c>
      <c r="I1" t="s">
        <v>9</v>
      </c>
    </row>
    <row r="2" spans="1:9" x14ac:dyDescent="0.25">
      <c r="A2" s="2">
        <v>42736</v>
      </c>
      <c r="B2" s="3">
        <v>277000989.10000002</v>
      </c>
      <c r="C2" s="3">
        <v>620.29999999999995</v>
      </c>
      <c r="D2" s="3">
        <v>0</v>
      </c>
      <c r="E2" s="3">
        <v>1</v>
      </c>
      <c r="F2" s="3">
        <v>31</v>
      </c>
      <c r="G2" s="3">
        <v>21</v>
      </c>
      <c r="H2" s="3">
        <v>1.089731308</v>
      </c>
      <c r="I2" s="3">
        <v>1.0341741520000001</v>
      </c>
    </row>
    <row r="3" spans="1:9" x14ac:dyDescent="0.25">
      <c r="A3" s="2">
        <v>42767</v>
      </c>
      <c r="B3" s="3">
        <v>242928835.30000001</v>
      </c>
      <c r="C3" s="3">
        <v>501</v>
      </c>
      <c r="D3" s="3">
        <v>0</v>
      </c>
      <c r="E3" s="3">
        <v>1</v>
      </c>
      <c r="F3" s="3">
        <v>28</v>
      </c>
      <c r="G3" s="3">
        <v>19</v>
      </c>
      <c r="H3" s="3">
        <v>1.0922582709999999</v>
      </c>
      <c r="I3" s="3">
        <v>1.0358805019999999</v>
      </c>
    </row>
    <row r="4" spans="1:9" x14ac:dyDescent="0.25">
      <c r="A4" s="2">
        <v>42795</v>
      </c>
      <c r="B4" s="3">
        <v>268282989.5</v>
      </c>
      <c r="C4" s="3">
        <v>559.20000000000005</v>
      </c>
      <c r="D4" s="3">
        <v>0</v>
      </c>
      <c r="E4" s="3">
        <v>0</v>
      </c>
      <c r="F4" s="3">
        <v>31</v>
      </c>
      <c r="G4" s="3">
        <v>23</v>
      </c>
      <c r="H4" s="3">
        <v>1.0947910940000001</v>
      </c>
      <c r="I4" s="3">
        <v>1.0375896659999999</v>
      </c>
    </row>
    <row r="5" spans="1:9" x14ac:dyDescent="0.25">
      <c r="A5" s="2">
        <v>42826</v>
      </c>
      <c r="B5" s="3">
        <v>234677447.19999999</v>
      </c>
      <c r="C5" s="3">
        <v>249.8</v>
      </c>
      <c r="D5" s="3">
        <v>0</v>
      </c>
      <c r="E5" s="3">
        <v>0</v>
      </c>
      <c r="F5" s="3">
        <v>30</v>
      </c>
      <c r="G5" s="3">
        <v>19</v>
      </c>
      <c r="H5" s="3">
        <v>1.0973297900000001</v>
      </c>
      <c r="I5" s="3">
        <v>1.0393016509999999</v>
      </c>
    </row>
    <row r="6" spans="1:9" x14ac:dyDescent="0.25">
      <c r="A6" s="2">
        <v>42856</v>
      </c>
      <c r="B6" s="3">
        <v>244160124.5</v>
      </c>
      <c r="C6" s="3">
        <v>186.5</v>
      </c>
      <c r="D6" s="3">
        <v>8.6999999999999993</v>
      </c>
      <c r="E6" s="3">
        <v>1</v>
      </c>
      <c r="F6" s="3">
        <v>31</v>
      </c>
      <c r="G6" s="3">
        <v>22</v>
      </c>
      <c r="H6" s="3">
        <v>1.0998743740000001</v>
      </c>
      <c r="I6" s="3">
        <v>1.0410164609999999</v>
      </c>
    </row>
    <row r="7" spans="1:9" x14ac:dyDescent="0.25">
      <c r="A7" s="2">
        <v>42887</v>
      </c>
      <c r="B7" s="3">
        <v>275426179.89999998</v>
      </c>
      <c r="C7" s="3">
        <v>28.7</v>
      </c>
      <c r="D7" s="3">
        <v>66.7</v>
      </c>
      <c r="E7" s="3">
        <v>0</v>
      </c>
      <c r="F7" s="3">
        <v>30</v>
      </c>
      <c r="G7" s="3">
        <v>22</v>
      </c>
      <c r="H7" s="3">
        <v>1.102424858</v>
      </c>
      <c r="I7" s="3">
        <v>1.0427341000000001</v>
      </c>
    </row>
    <row r="8" spans="1:9" x14ac:dyDescent="0.25">
      <c r="A8" s="2">
        <v>42917</v>
      </c>
      <c r="B8" s="3">
        <v>302256564.30000001</v>
      </c>
      <c r="C8" s="3">
        <v>0.2</v>
      </c>
      <c r="D8" s="3">
        <v>93.8</v>
      </c>
      <c r="E8" s="3">
        <v>1</v>
      </c>
      <c r="F8" s="3">
        <v>31</v>
      </c>
      <c r="G8" s="3">
        <v>20</v>
      </c>
      <c r="H8" s="3">
        <v>1.1049812560000001</v>
      </c>
      <c r="I8" s="3">
        <v>1.0444545730000001</v>
      </c>
    </row>
    <row r="9" spans="1:9" x14ac:dyDescent="0.25">
      <c r="A9" s="2">
        <v>42948</v>
      </c>
      <c r="B9" s="3">
        <v>284023807.19999999</v>
      </c>
      <c r="C9" s="3">
        <v>20.8</v>
      </c>
      <c r="D9" s="3">
        <v>50.2</v>
      </c>
      <c r="E9" s="3">
        <v>1</v>
      </c>
      <c r="F9" s="3">
        <v>31</v>
      </c>
      <c r="G9" s="3">
        <v>22</v>
      </c>
      <c r="H9" s="3">
        <v>1.1075435819999999</v>
      </c>
      <c r="I9" s="3">
        <v>1.0461778850000001</v>
      </c>
    </row>
    <row r="10" spans="1:9" x14ac:dyDescent="0.25">
      <c r="A10" s="2">
        <v>42979</v>
      </c>
      <c r="B10" s="3">
        <v>268671076.80000001</v>
      </c>
      <c r="C10" s="3">
        <v>66</v>
      </c>
      <c r="D10" s="3">
        <v>56.2</v>
      </c>
      <c r="E10" s="3">
        <v>1</v>
      </c>
      <c r="F10" s="3">
        <v>30</v>
      </c>
      <c r="G10" s="3">
        <v>20</v>
      </c>
      <c r="H10" s="3">
        <v>1.11011185</v>
      </c>
      <c r="I10" s="3">
        <v>1.0479040399999999</v>
      </c>
    </row>
    <row r="11" spans="1:9" x14ac:dyDescent="0.25">
      <c r="A11" s="2">
        <v>43009</v>
      </c>
      <c r="B11" s="3">
        <v>249859153.69999999</v>
      </c>
      <c r="C11" s="3">
        <v>176</v>
      </c>
      <c r="D11" s="3">
        <v>5.3</v>
      </c>
      <c r="E11" s="3">
        <v>1</v>
      </c>
      <c r="F11" s="3">
        <v>31</v>
      </c>
      <c r="G11" s="3">
        <v>21</v>
      </c>
      <c r="H11" s="3">
        <v>1.112686074</v>
      </c>
      <c r="I11" s="3">
        <v>1.0496330439999999</v>
      </c>
    </row>
    <row r="12" spans="1:9" x14ac:dyDescent="0.25">
      <c r="A12" s="2">
        <v>43040</v>
      </c>
      <c r="B12" s="3">
        <v>253035874.40000001</v>
      </c>
      <c r="C12" s="3">
        <v>455.1</v>
      </c>
      <c r="D12" s="3">
        <v>0</v>
      </c>
      <c r="E12" s="3">
        <v>0</v>
      </c>
      <c r="F12" s="3">
        <v>30</v>
      </c>
      <c r="G12" s="3">
        <v>22</v>
      </c>
      <c r="H12" s="3">
        <v>1.1152662659999999</v>
      </c>
      <c r="I12" s="3">
        <v>1.0513649</v>
      </c>
    </row>
    <row r="13" spans="1:9" x14ac:dyDescent="0.25">
      <c r="A13" s="2">
        <v>43070</v>
      </c>
      <c r="B13" s="3">
        <v>278099027.30000001</v>
      </c>
      <c r="C13" s="3">
        <v>718.5</v>
      </c>
      <c r="D13" s="3">
        <v>0</v>
      </c>
      <c r="E13" s="3">
        <v>2</v>
      </c>
      <c r="F13" s="3">
        <v>31</v>
      </c>
      <c r="G13" s="3">
        <v>19</v>
      </c>
      <c r="H13" s="3">
        <v>1.117852442</v>
      </c>
      <c r="I13" s="3">
        <v>1.0530996130000001</v>
      </c>
    </row>
    <row r="14" spans="1:9" x14ac:dyDescent="0.25">
      <c r="A14" s="2">
        <v>43101</v>
      </c>
      <c r="B14" s="3">
        <v>289798490.89999998</v>
      </c>
      <c r="C14" s="3">
        <v>757.8</v>
      </c>
      <c r="D14" s="3">
        <v>0</v>
      </c>
      <c r="E14" s="3">
        <v>1</v>
      </c>
      <c r="F14" s="3">
        <v>31</v>
      </c>
      <c r="G14" s="3">
        <v>22</v>
      </c>
      <c r="H14" s="3">
        <v>1.1204017740000001</v>
      </c>
      <c r="I14" s="3">
        <v>1.055026998</v>
      </c>
    </row>
    <row r="15" spans="1:9" x14ac:dyDescent="0.25">
      <c r="A15" s="2">
        <v>43132</v>
      </c>
      <c r="B15" s="3">
        <v>251614557</v>
      </c>
      <c r="C15" s="3">
        <v>577.1</v>
      </c>
      <c r="D15" s="3">
        <v>0</v>
      </c>
      <c r="E15" s="3">
        <v>1</v>
      </c>
      <c r="F15" s="3">
        <v>28</v>
      </c>
      <c r="G15" s="3">
        <v>19</v>
      </c>
      <c r="H15" s="3">
        <v>1.1229569189999999</v>
      </c>
      <c r="I15" s="3">
        <v>1.0569579090000001</v>
      </c>
    </row>
    <row r="16" spans="1:9" x14ac:dyDescent="0.25">
      <c r="A16" s="2">
        <v>43160</v>
      </c>
      <c r="B16" s="3">
        <v>268375998.5</v>
      </c>
      <c r="C16" s="3">
        <v>582.6</v>
      </c>
      <c r="D16" s="3">
        <v>0</v>
      </c>
      <c r="E16" s="3">
        <v>0</v>
      </c>
      <c r="F16" s="3">
        <v>31</v>
      </c>
      <c r="G16" s="3">
        <v>22</v>
      </c>
      <c r="H16" s="3">
        <v>1.1255178910000001</v>
      </c>
      <c r="I16" s="3">
        <v>1.058892355</v>
      </c>
    </row>
    <row r="17" spans="1:9" x14ac:dyDescent="0.25">
      <c r="A17" s="2">
        <v>43191</v>
      </c>
      <c r="B17" s="3">
        <v>248656909</v>
      </c>
      <c r="C17" s="3">
        <v>442.5</v>
      </c>
      <c r="D17" s="3">
        <v>0</v>
      </c>
      <c r="E17" s="3">
        <v>0</v>
      </c>
      <c r="F17" s="3">
        <v>30</v>
      </c>
      <c r="G17" s="3">
        <v>20</v>
      </c>
      <c r="H17" s="3">
        <v>1.1280847039999999</v>
      </c>
      <c r="I17" s="3">
        <v>1.060830341</v>
      </c>
    </row>
    <row r="18" spans="1:9" x14ac:dyDescent="0.25">
      <c r="A18" s="2">
        <v>43221</v>
      </c>
      <c r="B18" s="3">
        <v>263110475.40000001</v>
      </c>
      <c r="C18" s="3">
        <v>75.599999999999994</v>
      </c>
      <c r="D18" s="3">
        <v>38.200000000000003</v>
      </c>
      <c r="E18" s="3">
        <v>1</v>
      </c>
      <c r="F18" s="3">
        <v>31</v>
      </c>
      <c r="G18" s="3">
        <v>22</v>
      </c>
      <c r="H18" s="3">
        <v>1.1306573710000001</v>
      </c>
      <c r="I18" s="3">
        <v>1.0627718749999999</v>
      </c>
    </row>
    <row r="19" spans="1:9" x14ac:dyDescent="0.25">
      <c r="A19" s="2">
        <v>43252</v>
      </c>
      <c r="B19" s="3">
        <v>281217537.19999999</v>
      </c>
      <c r="C19" s="3">
        <v>16.7</v>
      </c>
      <c r="D19" s="3">
        <v>54</v>
      </c>
      <c r="E19" s="3">
        <v>0</v>
      </c>
      <c r="F19" s="3">
        <v>30</v>
      </c>
      <c r="G19" s="3">
        <v>21</v>
      </c>
      <c r="H19" s="3">
        <v>1.133235904</v>
      </c>
      <c r="I19" s="3">
        <v>1.064716961</v>
      </c>
    </row>
    <row r="20" spans="1:9" x14ac:dyDescent="0.25">
      <c r="A20" s="2">
        <v>43282</v>
      </c>
      <c r="B20" s="3">
        <v>323148008.69999999</v>
      </c>
      <c r="C20" s="3">
        <v>1.3</v>
      </c>
      <c r="D20" s="3">
        <v>106.9</v>
      </c>
      <c r="E20" s="3">
        <v>1</v>
      </c>
      <c r="F20" s="3">
        <v>31</v>
      </c>
      <c r="G20" s="3">
        <v>21</v>
      </c>
      <c r="H20" s="3">
        <v>1.1358203179999999</v>
      </c>
      <c r="I20" s="3">
        <v>1.0666656080000001</v>
      </c>
    </row>
    <row r="21" spans="1:9" x14ac:dyDescent="0.25">
      <c r="A21" s="2">
        <v>43313</v>
      </c>
      <c r="B21" s="3">
        <v>325222346.5</v>
      </c>
      <c r="C21" s="3">
        <v>2.7</v>
      </c>
      <c r="D21" s="3">
        <v>119.4</v>
      </c>
      <c r="E21" s="3">
        <v>1</v>
      </c>
      <c r="F21" s="3">
        <v>31</v>
      </c>
      <c r="G21" s="3">
        <v>22</v>
      </c>
      <c r="H21" s="3">
        <v>1.138410626</v>
      </c>
      <c r="I21" s="3">
        <v>1.0686178200000001</v>
      </c>
    </row>
    <row r="22" spans="1:9" x14ac:dyDescent="0.25">
      <c r="A22" s="2">
        <v>43344</v>
      </c>
      <c r="B22" s="3">
        <v>281705838.60000002</v>
      </c>
      <c r="C22" s="3">
        <v>62.2</v>
      </c>
      <c r="D22" s="3">
        <v>63.6</v>
      </c>
      <c r="E22" s="3">
        <v>1</v>
      </c>
      <c r="F22" s="3">
        <v>30</v>
      </c>
      <c r="G22" s="3">
        <v>19</v>
      </c>
      <c r="H22" s="3">
        <v>1.1410068419999999</v>
      </c>
      <c r="I22" s="3">
        <v>1.070573606</v>
      </c>
    </row>
    <row r="23" spans="1:9" x14ac:dyDescent="0.25">
      <c r="A23" s="2">
        <v>43374</v>
      </c>
      <c r="B23" s="3">
        <v>252830302.90000001</v>
      </c>
      <c r="C23" s="3">
        <v>285.89999999999998</v>
      </c>
      <c r="D23" s="3">
        <v>10.1</v>
      </c>
      <c r="E23" s="3">
        <v>1</v>
      </c>
      <c r="F23" s="3">
        <v>31</v>
      </c>
      <c r="G23" s="3">
        <v>22</v>
      </c>
      <c r="H23" s="3">
        <v>1.1436089780000001</v>
      </c>
      <c r="I23" s="3">
        <v>1.0725329720000001</v>
      </c>
    </row>
    <row r="24" spans="1:9" x14ac:dyDescent="0.25">
      <c r="A24" s="2">
        <v>43405</v>
      </c>
      <c r="B24" s="3">
        <v>259398467.19999999</v>
      </c>
      <c r="C24" s="3">
        <v>517.70000000000005</v>
      </c>
      <c r="D24" s="3">
        <v>0</v>
      </c>
      <c r="E24" s="3">
        <v>0</v>
      </c>
      <c r="F24" s="3">
        <v>30</v>
      </c>
      <c r="G24" s="3">
        <v>22</v>
      </c>
      <c r="H24" s="3">
        <v>1.1462170490000001</v>
      </c>
      <c r="I24" s="3">
        <v>1.074495923</v>
      </c>
    </row>
    <row r="25" spans="1:9" x14ac:dyDescent="0.25">
      <c r="A25" s="2">
        <v>43435</v>
      </c>
      <c r="B25" s="3">
        <v>265712562.69999999</v>
      </c>
      <c r="C25" s="3">
        <v>564.1</v>
      </c>
      <c r="D25" s="3">
        <v>0</v>
      </c>
      <c r="E25" s="3">
        <v>2</v>
      </c>
      <c r="F25" s="3">
        <v>31</v>
      </c>
      <c r="G25" s="3">
        <v>19</v>
      </c>
      <c r="H25" s="3">
        <v>1.1488310669999999</v>
      </c>
      <c r="I25" s="3">
        <v>1.076462467</v>
      </c>
    </row>
    <row r="26" spans="1:9" x14ac:dyDescent="0.25">
      <c r="A26" s="2">
        <v>43466</v>
      </c>
      <c r="B26" s="3">
        <v>287103504.5</v>
      </c>
      <c r="C26" s="3">
        <v>768.1</v>
      </c>
      <c r="D26" s="3">
        <v>0</v>
      </c>
      <c r="E26" s="3">
        <v>1</v>
      </c>
      <c r="F26" s="3">
        <v>31</v>
      </c>
      <c r="G26" s="3">
        <v>22</v>
      </c>
      <c r="H26" s="3">
        <v>1.1507832179999999</v>
      </c>
      <c r="I26" s="3">
        <v>1.078053248</v>
      </c>
    </row>
    <row r="27" spans="1:9" x14ac:dyDescent="0.25">
      <c r="A27" s="2">
        <v>43497</v>
      </c>
      <c r="B27" s="3">
        <v>255789708.59999999</v>
      </c>
      <c r="C27" s="3">
        <v>627.1</v>
      </c>
      <c r="D27" s="3">
        <v>0</v>
      </c>
      <c r="E27" s="3">
        <v>1</v>
      </c>
      <c r="F27" s="3">
        <v>28</v>
      </c>
      <c r="G27" s="3">
        <v>19</v>
      </c>
      <c r="H27" s="3">
        <v>1.152738686</v>
      </c>
      <c r="I27" s="3">
        <v>1.0796463789999999</v>
      </c>
    </row>
    <row r="28" spans="1:9" x14ac:dyDescent="0.25">
      <c r="A28" s="2">
        <v>43525</v>
      </c>
      <c r="B28" s="3">
        <v>268817713.80000001</v>
      </c>
      <c r="C28" s="3">
        <v>606.79999999999995</v>
      </c>
      <c r="D28" s="3">
        <v>0</v>
      </c>
      <c r="E28" s="3">
        <v>0</v>
      </c>
      <c r="F28" s="3">
        <v>31</v>
      </c>
      <c r="G28" s="3">
        <v>21</v>
      </c>
      <c r="H28" s="3">
        <v>1.154697477</v>
      </c>
      <c r="I28" s="3">
        <v>1.081241865</v>
      </c>
    </row>
    <row r="29" spans="1:9" x14ac:dyDescent="0.25">
      <c r="A29" s="2">
        <v>43556</v>
      </c>
      <c r="B29" s="3">
        <v>238123760.19999999</v>
      </c>
      <c r="C29" s="3">
        <v>349.3</v>
      </c>
      <c r="D29" s="3">
        <v>0</v>
      </c>
      <c r="E29" s="3">
        <v>0</v>
      </c>
      <c r="F29" s="3">
        <v>30</v>
      </c>
      <c r="G29" s="3">
        <v>21</v>
      </c>
      <c r="H29" s="3">
        <v>1.1566595959999999</v>
      </c>
      <c r="I29" s="3">
        <v>1.0828397089999999</v>
      </c>
    </row>
    <row r="30" spans="1:9" x14ac:dyDescent="0.25">
      <c r="A30" s="2">
        <v>43586</v>
      </c>
      <c r="B30" s="3">
        <v>240428351.30000001</v>
      </c>
      <c r="C30" s="3">
        <v>177.1</v>
      </c>
      <c r="D30" s="3">
        <v>2.5</v>
      </c>
      <c r="E30" s="3">
        <v>1</v>
      </c>
      <c r="F30" s="3">
        <v>31</v>
      </c>
      <c r="G30" s="3">
        <v>22</v>
      </c>
      <c r="H30" s="3">
        <v>1.1586250499999999</v>
      </c>
      <c r="I30" s="3">
        <v>1.0844399140000001</v>
      </c>
    </row>
    <row r="31" spans="1:9" x14ac:dyDescent="0.25">
      <c r="A31" s="2">
        <v>43617</v>
      </c>
      <c r="B31" s="3">
        <v>261805911.09999999</v>
      </c>
      <c r="C31" s="3">
        <v>35.799999999999997</v>
      </c>
      <c r="D31" s="3">
        <v>37.5</v>
      </c>
      <c r="E31" s="3">
        <v>0</v>
      </c>
      <c r="F31" s="3">
        <v>30</v>
      </c>
      <c r="G31" s="3">
        <v>20</v>
      </c>
      <c r="H31" s="3">
        <v>1.160593843</v>
      </c>
      <c r="I31" s="3">
        <v>1.086042484</v>
      </c>
    </row>
    <row r="32" spans="1:9" x14ac:dyDescent="0.25">
      <c r="A32" s="2">
        <v>43647</v>
      </c>
      <c r="B32" s="3">
        <v>332403791.10000002</v>
      </c>
      <c r="C32" s="3">
        <v>0</v>
      </c>
      <c r="D32" s="3">
        <v>136.5</v>
      </c>
      <c r="E32" s="3">
        <v>1</v>
      </c>
      <c r="F32" s="3">
        <v>31</v>
      </c>
      <c r="G32" s="3">
        <v>22</v>
      </c>
      <c r="H32" s="3">
        <v>1.162565981</v>
      </c>
      <c r="I32" s="3">
        <v>1.0876474220000001</v>
      </c>
    </row>
    <row r="33" spans="1:9" x14ac:dyDescent="0.25">
      <c r="A33" s="2">
        <v>43678</v>
      </c>
      <c r="B33" s="3">
        <v>300975559.89999998</v>
      </c>
      <c r="C33" s="3">
        <v>10.5</v>
      </c>
      <c r="D33" s="3">
        <v>75.8</v>
      </c>
      <c r="E33" s="3">
        <v>1</v>
      </c>
      <c r="F33" s="3">
        <v>31</v>
      </c>
      <c r="G33" s="3">
        <v>21</v>
      </c>
      <c r="H33" s="3">
        <v>1.1645414709999999</v>
      </c>
      <c r="I33" s="3">
        <v>1.0892547319999999</v>
      </c>
    </row>
    <row r="34" spans="1:9" x14ac:dyDescent="0.25">
      <c r="A34" s="2">
        <v>43709</v>
      </c>
      <c r="B34" s="3">
        <v>262855031.90000001</v>
      </c>
      <c r="C34" s="3">
        <v>42.9</v>
      </c>
      <c r="D34" s="3">
        <v>23.4</v>
      </c>
      <c r="E34" s="3">
        <v>1</v>
      </c>
      <c r="F34" s="3">
        <v>30</v>
      </c>
      <c r="G34" s="3">
        <v>20</v>
      </c>
      <c r="H34" s="3">
        <v>1.1665203179999999</v>
      </c>
      <c r="I34" s="3">
        <v>1.0908644169999999</v>
      </c>
    </row>
    <row r="35" spans="1:9" x14ac:dyDescent="0.25">
      <c r="A35" s="2">
        <v>43739</v>
      </c>
      <c r="B35" s="3">
        <v>244083278</v>
      </c>
      <c r="C35" s="3">
        <v>244.3</v>
      </c>
      <c r="D35" s="3">
        <v>4.5</v>
      </c>
      <c r="E35" s="3">
        <v>1</v>
      </c>
      <c r="F35" s="3">
        <v>31</v>
      </c>
      <c r="G35" s="3">
        <v>22</v>
      </c>
      <c r="H35" s="3">
        <v>1.168502527</v>
      </c>
      <c r="I35" s="3">
        <v>1.09247648</v>
      </c>
    </row>
    <row r="36" spans="1:9" x14ac:dyDescent="0.25">
      <c r="A36" s="2">
        <v>43770</v>
      </c>
      <c r="B36" s="3">
        <v>253920207</v>
      </c>
      <c r="C36" s="3">
        <v>518.6</v>
      </c>
      <c r="D36" s="3">
        <v>0</v>
      </c>
      <c r="E36" s="3">
        <v>0</v>
      </c>
      <c r="F36" s="3">
        <v>30</v>
      </c>
      <c r="G36" s="3">
        <v>21</v>
      </c>
      <c r="H36" s="3">
        <v>1.170488105</v>
      </c>
      <c r="I36" s="3">
        <v>1.094090926</v>
      </c>
    </row>
    <row r="37" spans="1:9" x14ac:dyDescent="0.25">
      <c r="A37" s="2">
        <v>43800</v>
      </c>
      <c r="B37" s="3">
        <v>264697011.59999999</v>
      </c>
      <c r="C37" s="3">
        <v>566.6</v>
      </c>
      <c r="D37" s="3">
        <v>0</v>
      </c>
      <c r="E37" s="3">
        <v>2</v>
      </c>
      <c r="F37" s="3">
        <v>31</v>
      </c>
      <c r="G37" s="3">
        <v>20</v>
      </c>
      <c r="H37" s="3">
        <v>1.172477056</v>
      </c>
      <c r="I37" s="3">
        <v>1.0957077580000001</v>
      </c>
    </row>
    <row r="38" spans="1:9" x14ac:dyDescent="0.25">
      <c r="A38" s="2">
        <v>43831</v>
      </c>
      <c r="B38" s="3">
        <v>270281846.19999999</v>
      </c>
      <c r="C38" s="3">
        <v>594.5</v>
      </c>
      <c r="D38" s="3">
        <v>0</v>
      </c>
      <c r="E38" s="3">
        <v>1</v>
      </c>
      <c r="F38" s="3">
        <v>31</v>
      </c>
      <c r="G38" s="3">
        <v>22</v>
      </c>
      <c r="H38" s="3">
        <v>1.1667567640000001</v>
      </c>
      <c r="I38" s="3">
        <v>1.0971337210000001</v>
      </c>
    </row>
    <row r="39" spans="1:9" x14ac:dyDescent="0.25">
      <c r="A39" s="2">
        <v>43862</v>
      </c>
      <c r="B39" s="3">
        <v>253965396.19999999</v>
      </c>
      <c r="C39" s="3">
        <v>617.6</v>
      </c>
      <c r="D39" s="3">
        <v>0</v>
      </c>
      <c r="E39" s="3">
        <v>1</v>
      </c>
      <c r="F39" s="3">
        <v>29</v>
      </c>
      <c r="G39" s="3">
        <v>19</v>
      </c>
      <c r="H39" s="3">
        <v>1.16106438</v>
      </c>
      <c r="I39" s="3">
        <v>1.0985615399999999</v>
      </c>
    </row>
    <row r="40" spans="1:9" x14ac:dyDescent="0.25">
      <c r="A40" s="2">
        <v>43891</v>
      </c>
      <c r="B40" s="3">
        <v>250421458</v>
      </c>
      <c r="C40" s="3">
        <v>456.3</v>
      </c>
      <c r="D40" s="3">
        <v>0</v>
      </c>
      <c r="E40" s="3">
        <v>0</v>
      </c>
      <c r="F40" s="3">
        <v>31</v>
      </c>
      <c r="G40" s="3">
        <v>22</v>
      </c>
      <c r="H40" s="3">
        <v>1.1553997680000001</v>
      </c>
      <c r="I40" s="3">
        <v>1.0999912169999999</v>
      </c>
    </row>
    <row r="41" spans="1:9" x14ac:dyDescent="0.25">
      <c r="A41" s="2">
        <v>43922</v>
      </c>
      <c r="B41" s="3">
        <v>218203458.59999999</v>
      </c>
      <c r="C41" s="3">
        <v>377.6</v>
      </c>
      <c r="D41" s="3">
        <v>0</v>
      </c>
      <c r="E41" s="3">
        <v>0</v>
      </c>
      <c r="F41" s="3">
        <v>30</v>
      </c>
      <c r="G41" s="3">
        <v>21</v>
      </c>
      <c r="H41" s="3">
        <v>1.1497627930000001</v>
      </c>
      <c r="I41" s="3">
        <v>1.1014227539999999</v>
      </c>
    </row>
    <row r="42" spans="1:9" x14ac:dyDescent="0.25">
      <c r="A42" s="2">
        <v>43952</v>
      </c>
      <c r="B42" s="3">
        <v>234783952.30000001</v>
      </c>
      <c r="C42" s="3">
        <v>205</v>
      </c>
      <c r="D42" s="3">
        <v>23.4</v>
      </c>
      <c r="E42" s="3">
        <v>1</v>
      </c>
      <c r="F42" s="3">
        <v>31</v>
      </c>
      <c r="G42" s="3">
        <v>20</v>
      </c>
      <c r="H42" s="3">
        <v>1.1441533189999999</v>
      </c>
      <c r="I42" s="3">
        <v>1.1028561539999999</v>
      </c>
    </row>
    <row r="43" spans="1:9" x14ac:dyDescent="0.25">
      <c r="A43" s="2">
        <v>43983</v>
      </c>
      <c r="B43" s="3">
        <v>280693732.89999998</v>
      </c>
      <c r="C43" s="3">
        <v>25.2</v>
      </c>
      <c r="D43" s="3">
        <v>71</v>
      </c>
      <c r="E43" s="3">
        <v>0</v>
      </c>
      <c r="F43" s="3">
        <v>30</v>
      </c>
      <c r="G43" s="3">
        <v>22</v>
      </c>
      <c r="H43" s="3">
        <v>1.1385712130000001</v>
      </c>
      <c r="I43" s="3">
        <v>1.10429142</v>
      </c>
    </row>
    <row r="44" spans="1:9" x14ac:dyDescent="0.25">
      <c r="A44" s="2">
        <v>44013</v>
      </c>
      <c r="B44" s="3">
        <v>347121684</v>
      </c>
      <c r="C44" s="3">
        <v>0</v>
      </c>
      <c r="D44" s="3">
        <v>168.3</v>
      </c>
      <c r="E44" s="3">
        <v>1</v>
      </c>
      <c r="F44" s="3">
        <v>31</v>
      </c>
      <c r="G44" s="3">
        <v>22</v>
      </c>
      <c r="H44" s="3">
        <v>1.133016341</v>
      </c>
      <c r="I44" s="3">
        <v>1.1057285539999999</v>
      </c>
    </row>
    <row r="45" spans="1:9" x14ac:dyDescent="0.25">
      <c r="A45" s="2">
        <v>44044</v>
      </c>
      <c r="B45" s="3">
        <v>307825491.19999999</v>
      </c>
      <c r="C45" s="3">
        <v>4.4000000000000004</v>
      </c>
      <c r="D45" s="3">
        <v>82</v>
      </c>
      <c r="E45" s="3">
        <v>1</v>
      </c>
      <c r="F45" s="3">
        <v>31</v>
      </c>
      <c r="G45" s="3">
        <v>20</v>
      </c>
      <c r="H45" s="3">
        <v>1.1274885699999999</v>
      </c>
      <c r="I45" s="3">
        <v>1.107167558</v>
      </c>
    </row>
    <row r="46" spans="1:9" x14ac:dyDescent="0.25">
      <c r="A46" s="2">
        <v>44075</v>
      </c>
      <c r="B46" s="3">
        <v>251413926.69999999</v>
      </c>
      <c r="C46" s="3">
        <v>84.9</v>
      </c>
      <c r="D46" s="3">
        <v>11</v>
      </c>
      <c r="E46" s="3">
        <v>1</v>
      </c>
      <c r="F46" s="3">
        <v>30</v>
      </c>
      <c r="G46" s="3">
        <v>21</v>
      </c>
      <c r="H46" s="3">
        <v>1.121987769</v>
      </c>
      <c r="I46" s="3">
        <v>1.108608434</v>
      </c>
    </row>
    <row r="47" spans="1:9" x14ac:dyDescent="0.25">
      <c r="A47" s="2">
        <v>44105</v>
      </c>
      <c r="B47" s="3">
        <v>240496299.80000001</v>
      </c>
      <c r="C47" s="3">
        <v>281.8</v>
      </c>
      <c r="D47" s="3">
        <v>0</v>
      </c>
      <c r="E47" s="3">
        <v>1</v>
      </c>
      <c r="F47" s="3">
        <v>31</v>
      </c>
      <c r="G47" s="3">
        <v>21</v>
      </c>
      <c r="H47" s="3">
        <v>1.116513804</v>
      </c>
      <c r="I47" s="3">
        <v>1.110051186</v>
      </c>
    </row>
    <row r="48" spans="1:9" x14ac:dyDescent="0.25">
      <c r="A48" s="2">
        <v>44136</v>
      </c>
      <c r="B48" s="3">
        <v>241980400.40000001</v>
      </c>
      <c r="C48" s="3">
        <v>350.5</v>
      </c>
      <c r="D48" s="3">
        <v>0</v>
      </c>
      <c r="E48" s="3">
        <v>0</v>
      </c>
      <c r="F48" s="3">
        <v>30</v>
      </c>
      <c r="G48" s="3">
        <v>21</v>
      </c>
      <c r="H48" s="3">
        <v>1.111066546</v>
      </c>
      <c r="I48" s="3">
        <v>1.1114958159999999</v>
      </c>
    </row>
    <row r="49" spans="1:9" x14ac:dyDescent="0.25">
      <c r="A49" s="2">
        <v>44166</v>
      </c>
      <c r="B49" s="3">
        <v>266365374.19999999</v>
      </c>
      <c r="C49" s="3">
        <v>579.1</v>
      </c>
      <c r="D49" s="3">
        <v>0</v>
      </c>
      <c r="E49" s="3">
        <v>2</v>
      </c>
      <c r="F49" s="3">
        <v>31</v>
      </c>
      <c r="G49" s="3">
        <v>21</v>
      </c>
      <c r="H49" s="3">
        <v>1.105645864</v>
      </c>
      <c r="I49" s="3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5"/>
  <sheetViews>
    <sheetView workbookViewId="0"/>
  </sheetViews>
  <sheetFormatPr defaultRowHeight="15" x14ac:dyDescent="0.25"/>
  <cols>
    <col min="1" max="1" width="9.7109375" customWidth="1"/>
    <col min="2" max="2" width="11.28515625" customWidth="1"/>
    <col min="3" max="3" width="10.28515625" customWidth="1"/>
    <col min="4" max="4" width="10.140625" customWidth="1"/>
    <col min="5" max="5" width="8.5703125" customWidth="1"/>
    <col min="6" max="6" width="11.140625" customWidth="1"/>
    <col min="7" max="7" width="9.42578125" customWidth="1"/>
    <col min="8" max="8" width="11.5703125" customWidth="1"/>
    <col min="9" max="9" width="11" customWidth="1"/>
    <col min="10" max="10" width="11.28515625" bestFit="1" customWidth="1"/>
  </cols>
  <sheetData>
    <row r="1" spans="1:9" x14ac:dyDescent="0.25">
      <c r="A1" t="s">
        <v>1</v>
      </c>
      <c r="B1" t="s">
        <v>4</v>
      </c>
      <c r="C1" t="s">
        <v>5</v>
      </c>
      <c r="D1" t="s">
        <v>6</v>
      </c>
      <c r="E1" t="s">
        <v>7</v>
      </c>
      <c r="F1" t="s">
        <v>2</v>
      </c>
      <c r="G1" t="s">
        <v>3</v>
      </c>
      <c r="H1" t="s">
        <v>8</v>
      </c>
      <c r="I1" t="s">
        <v>9</v>
      </c>
    </row>
    <row r="2" spans="1:9" x14ac:dyDescent="0.25">
      <c r="A2" s="2">
        <v>44197</v>
      </c>
      <c r="B2" s="3">
        <v>0</v>
      </c>
      <c r="C2" s="3">
        <v>719.24</v>
      </c>
      <c r="D2" s="3">
        <v>0</v>
      </c>
      <c r="E2" s="3">
        <v>1</v>
      </c>
      <c r="F2" s="3">
        <v>31</v>
      </c>
      <c r="G2" s="3">
        <v>20</v>
      </c>
      <c r="H2" s="3">
        <v>1.1092654609999999</v>
      </c>
      <c r="I2" s="3">
        <v>1.114406335</v>
      </c>
    </row>
    <row r="3" spans="1:9" x14ac:dyDescent="0.25">
      <c r="A3" s="2">
        <v>44228</v>
      </c>
      <c r="B3" s="3">
        <v>0</v>
      </c>
      <c r="C3" s="3">
        <v>661.05</v>
      </c>
      <c r="D3" s="3">
        <v>0</v>
      </c>
      <c r="E3" s="3">
        <v>1</v>
      </c>
      <c r="F3" s="3">
        <v>28</v>
      </c>
      <c r="G3" s="3">
        <v>19</v>
      </c>
      <c r="H3" s="3">
        <v>1.1128969070000001</v>
      </c>
      <c r="I3" s="3">
        <v>1.115872271</v>
      </c>
    </row>
    <row r="4" spans="1:9" x14ac:dyDescent="0.25">
      <c r="A4" s="2">
        <v>44256</v>
      </c>
      <c r="B4" s="3">
        <v>0</v>
      </c>
      <c r="C4" s="3">
        <v>553.53</v>
      </c>
      <c r="D4" s="3">
        <v>0.22</v>
      </c>
      <c r="E4" s="3">
        <v>0</v>
      </c>
      <c r="F4" s="3">
        <v>31</v>
      </c>
      <c r="G4" s="3">
        <v>23</v>
      </c>
      <c r="H4" s="3">
        <v>1.1165402419999999</v>
      </c>
      <c r="I4" s="3">
        <v>1.1173401350000001</v>
      </c>
    </row>
    <row r="5" spans="1:9" x14ac:dyDescent="0.25">
      <c r="A5" s="2">
        <v>44287</v>
      </c>
      <c r="B5" s="3">
        <v>0</v>
      </c>
      <c r="C5" s="3">
        <v>352.08</v>
      </c>
      <c r="D5" s="3">
        <v>0</v>
      </c>
      <c r="E5" s="3">
        <v>0</v>
      </c>
      <c r="F5" s="3">
        <v>30</v>
      </c>
      <c r="G5" s="3">
        <v>21</v>
      </c>
      <c r="H5" s="3">
        <v>1.120195504</v>
      </c>
      <c r="I5" s="3">
        <v>1.1188099300000001</v>
      </c>
    </row>
    <row r="6" spans="1:9" x14ac:dyDescent="0.25">
      <c r="A6" s="2">
        <v>44317</v>
      </c>
      <c r="B6" s="3">
        <v>0</v>
      </c>
      <c r="C6" s="3">
        <v>137.03</v>
      </c>
      <c r="D6" s="3">
        <v>21.89</v>
      </c>
      <c r="E6" s="3">
        <v>1</v>
      </c>
      <c r="F6" s="3">
        <v>31</v>
      </c>
      <c r="G6" s="3">
        <v>20</v>
      </c>
      <c r="H6" s="3">
        <v>1.1238627329999999</v>
      </c>
      <c r="I6" s="3">
        <v>1.120281659</v>
      </c>
    </row>
    <row r="7" spans="1:9" x14ac:dyDescent="0.25">
      <c r="A7" s="2">
        <v>44348</v>
      </c>
      <c r="B7" s="3">
        <v>0</v>
      </c>
      <c r="C7" s="3">
        <v>29.01</v>
      </c>
      <c r="D7" s="3">
        <v>55.68</v>
      </c>
      <c r="E7" s="3">
        <v>0</v>
      </c>
      <c r="F7" s="3">
        <v>30</v>
      </c>
      <c r="G7" s="3">
        <v>22</v>
      </c>
      <c r="H7" s="3">
        <v>1.127541967</v>
      </c>
      <c r="I7" s="3">
        <v>1.1217553229999999</v>
      </c>
    </row>
    <row r="8" spans="1:9" x14ac:dyDescent="0.25">
      <c r="A8" s="2">
        <v>44378</v>
      </c>
      <c r="B8" s="3">
        <v>0</v>
      </c>
      <c r="C8" s="3">
        <v>3.89</v>
      </c>
      <c r="D8" s="3">
        <v>118.17</v>
      </c>
      <c r="E8" s="3">
        <v>1</v>
      </c>
      <c r="F8" s="3">
        <v>31</v>
      </c>
      <c r="G8" s="3">
        <v>21</v>
      </c>
      <c r="H8" s="3">
        <v>1.1312332460000001</v>
      </c>
      <c r="I8" s="3">
        <v>1.123230926</v>
      </c>
    </row>
    <row r="9" spans="1:9" x14ac:dyDescent="0.25">
      <c r="A9" s="2">
        <v>44409</v>
      </c>
      <c r="B9" s="3">
        <v>0</v>
      </c>
      <c r="C9" s="3">
        <v>9.49</v>
      </c>
      <c r="D9" s="3">
        <v>79.930000000000007</v>
      </c>
      <c r="E9" s="3">
        <v>1</v>
      </c>
      <c r="F9" s="3">
        <v>31</v>
      </c>
      <c r="G9" s="3">
        <v>21</v>
      </c>
      <c r="H9" s="3">
        <v>1.1349366089999999</v>
      </c>
      <c r="I9" s="3">
        <v>1.1247084700000001</v>
      </c>
    </row>
    <row r="10" spans="1:9" x14ac:dyDescent="0.25">
      <c r="A10" s="2">
        <v>44440</v>
      </c>
      <c r="B10" s="3">
        <v>0</v>
      </c>
      <c r="C10" s="3">
        <v>68.5</v>
      </c>
      <c r="D10" s="3">
        <v>35.21</v>
      </c>
      <c r="E10" s="3">
        <v>1</v>
      </c>
      <c r="F10" s="3">
        <v>30</v>
      </c>
      <c r="G10" s="3">
        <v>21</v>
      </c>
      <c r="H10" s="3">
        <v>1.1386520959999999</v>
      </c>
      <c r="I10" s="3">
        <v>1.126187958</v>
      </c>
    </row>
    <row r="11" spans="1:9" x14ac:dyDescent="0.25">
      <c r="A11" s="2">
        <v>44470</v>
      </c>
      <c r="B11" s="3">
        <v>0</v>
      </c>
      <c r="C11" s="3">
        <v>243.2222222</v>
      </c>
      <c r="D11" s="3">
        <v>2.71</v>
      </c>
      <c r="E11" s="3">
        <v>1</v>
      </c>
      <c r="F11" s="3">
        <v>31</v>
      </c>
      <c r="G11" s="3">
        <v>20</v>
      </c>
      <c r="H11" s="3">
        <v>1.1423797469999999</v>
      </c>
      <c r="I11" s="3">
        <v>1.127669392</v>
      </c>
    </row>
    <row r="12" spans="1:9" x14ac:dyDescent="0.25">
      <c r="A12" s="2">
        <v>44501</v>
      </c>
      <c r="B12" s="3">
        <v>0</v>
      </c>
      <c r="C12" s="3">
        <v>434.36111110000002</v>
      </c>
      <c r="D12" s="3">
        <v>0</v>
      </c>
      <c r="E12" s="3">
        <v>0</v>
      </c>
      <c r="F12" s="3">
        <v>30</v>
      </c>
      <c r="G12" s="3">
        <v>22</v>
      </c>
      <c r="H12" s="3">
        <v>1.1461196010000001</v>
      </c>
      <c r="I12" s="3">
        <v>1.129152774</v>
      </c>
    </row>
    <row r="13" spans="1:9" x14ac:dyDescent="0.25">
      <c r="A13" s="2">
        <v>44531</v>
      </c>
      <c r="B13" s="3">
        <v>0</v>
      </c>
      <c r="C13" s="3">
        <v>585.51</v>
      </c>
      <c r="D13" s="3">
        <v>0</v>
      </c>
      <c r="E13" s="3">
        <v>2</v>
      </c>
      <c r="F13" s="3">
        <v>31</v>
      </c>
      <c r="G13" s="3">
        <v>21</v>
      </c>
      <c r="H13" s="3">
        <v>1.1498716980000001</v>
      </c>
      <c r="I13" s="3">
        <v>1.1306381080000001</v>
      </c>
    </row>
    <row r="14" spans="1:9" x14ac:dyDescent="0.25">
      <c r="A14" s="2">
        <v>44562</v>
      </c>
      <c r="B14" s="3">
        <v>0</v>
      </c>
      <c r="C14" s="3">
        <v>719.24</v>
      </c>
      <c r="D14" s="3">
        <v>0</v>
      </c>
      <c r="E14" s="3">
        <v>1</v>
      </c>
      <c r="F14" s="3">
        <v>31</v>
      </c>
      <c r="G14" s="3">
        <v>20</v>
      </c>
      <c r="H14" s="3">
        <v>1.15391303</v>
      </c>
      <c r="I14" s="3">
        <v>1.132301692</v>
      </c>
    </row>
    <row r="15" spans="1:9" x14ac:dyDescent="0.25">
      <c r="A15" s="2">
        <v>44593</v>
      </c>
      <c r="B15" s="3">
        <v>0</v>
      </c>
      <c r="C15" s="3">
        <v>661.05</v>
      </c>
      <c r="D15" s="3">
        <v>0</v>
      </c>
      <c r="E15" s="3">
        <v>1</v>
      </c>
      <c r="F15" s="3">
        <v>28</v>
      </c>
      <c r="G15" s="3">
        <v>19</v>
      </c>
      <c r="H15" s="3">
        <v>1.1579685639999999</v>
      </c>
      <c r="I15" s="3">
        <v>1.133967725</v>
      </c>
    </row>
    <row r="16" spans="1:9" x14ac:dyDescent="0.25">
      <c r="A16" s="2">
        <v>44621</v>
      </c>
      <c r="B16" s="3">
        <v>0</v>
      </c>
      <c r="C16" s="3">
        <v>553.53</v>
      </c>
      <c r="D16" s="3">
        <v>0.22</v>
      </c>
      <c r="E16" s="3">
        <v>0</v>
      </c>
      <c r="F16" s="3">
        <v>31</v>
      </c>
      <c r="G16" s="3">
        <v>23</v>
      </c>
      <c r="H16" s="3">
        <v>1.162038353</v>
      </c>
      <c r="I16" s="3">
        <v>1.135636208</v>
      </c>
    </row>
    <row r="17" spans="1:9" x14ac:dyDescent="0.25">
      <c r="A17" s="2">
        <v>44652</v>
      </c>
      <c r="B17" s="3">
        <v>0</v>
      </c>
      <c r="C17" s="3">
        <v>352.08</v>
      </c>
      <c r="D17" s="3">
        <v>0</v>
      </c>
      <c r="E17" s="3">
        <v>0</v>
      </c>
      <c r="F17" s="3">
        <v>30</v>
      </c>
      <c r="G17" s="3">
        <v>20</v>
      </c>
      <c r="H17" s="3">
        <v>1.1661224450000001</v>
      </c>
      <c r="I17" s="3">
        <v>1.1373071459999999</v>
      </c>
    </row>
    <row r="18" spans="1:9" x14ac:dyDescent="0.25">
      <c r="A18" s="2">
        <v>44682</v>
      </c>
      <c r="B18" s="3">
        <v>0</v>
      </c>
      <c r="C18" s="3">
        <v>137.03</v>
      </c>
      <c r="D18" s="3">
        <v>21.89</v>
      </c>
      <c r="E18" s="3">
        <v>1</v>
      </c>
      <c r="F18" s="3">
        <v>31</v>
      </c>
      <c r="G18" s="3">
        <v>21</v>
      </c>
      <c r="H18" s="3">
        <v>1.170220891</v>
      </c>
      <c r="I18" s="3">
        <v>1.138980543</v>
      </c>
    </row>
    <row r="19" spans="1:9" x14ac:dyDescent="0.25">
      <c r="A19" s="2">
        <v>44713</v>
      </c>
      <c r="B19" s="3">
        <v>0</v>
      </c>
      <c r="C19" s="3">
        <v>29.01</v>
      </c>
      <c r="D19" s="3">
        <v>55.68</v>
      </c>
      <c r="E19" s="3">
        <v>0</v>
      </c>
      <c r="F19" s="3">
        <v>30</v>
      </c>
      <c r="G19" s="3">
        <v>22</v>
      </c>
      <c r="H19" s="3">
        <v>1.1743337410000001</v>
      </c>
      <c r="I19" s="3">
        <v>1.1406564029999999</v>
      </c>
    </row>
    <row r="20" spans="1:9" x14ac:dyDescent="0.25">
      <c r="A20" s="2">
        <v>44743</v>
      </c>
      <c r="B20" s="3">
        <v>0</v>
      </c>
      <c r="C20" s="3">
        <v>3.89</v>
      </c>
      <c r="D20" s="3">
        <v>118.17</v>
      </c>
      <c r="E20" s="3">
        <v>1</v>
      </c>
      <c r="F20" s="3">
        <v>31</v>
      </c>
      <c r="G20" s="3">
        <v>20</v>
      </c>
      <c r="H20" s="3">
        <v>1.178461046</v>
      </c>
      <c r="I20" s="3">
        <v>1.1423347269999999</v>
      </c>
    </row>
    <row r="21" spans="1:9" x14ac:dyDescent="0.25">
      <c r="A21" s="2">
        <v>44774</v>
      </c>
      <c r="B21" s="3">
        <v>0</v>
      </c>
      <c r="C21" s="3">
        <v>9.49</v>
      </c>
      <c r="D21" s="3">
        <v>79.930000000000007</v>
      </c>
      <c r="E21" s="3">
        <v>1</v>
      </c>
      <c r="F21" s="3">
        <v>31</v>
      </c>
      <c r="G21" s="3">
        <v>22</v>
      </c>
      <c r="H21" s="3">
        <v>1.182602857</v>
      </c>
      <c r="I21" s="3">
        <v>1.1440155219999999</v>
      </c>
    </row>
    <row r="22" spans="1:9" x14ac:dyDescent="0.25">
      <c r="A22" s="2">
        <v>44805</v>
      </c>
      <c r="B22" s="3">
        <v>0</v>
      </c>
      <c r="C22" s="3">
        <v>68.5</v>
      </c>
      <c r="D22" s="3">
        <v>35.21</v>
      </c>
      <c r="E22" s="3">
        <v>1</v>
      </c>
      <c r="F22" s="3">
        <v>30</v>
      </c>
      <c r="G22" s="3">
        <v>21</v>
      </c>
      <c r="H22" s="3">
        <v>1.1867592250000001</v>
      </c>
      <c r="I22" s="3">
        <v>1.1456987890000001</v>
      </c>
    </row>
    <row r="23" spans="1:9" x14ac:dyDescent="0.25">
      <c r="A23" s="2">
        <v>44835</v>
      </c>
      <c r="B23" s="3">
        <v>0</v>
      </c>
      <c r="C23" s="3">
        <v>243.2222222</v>
      </c>
      <c r="D23" s="3">
        <v>2.71</v>
      </c>
      <c r="E23" s="3">
        <v>1</v>
      </c>
      <c r="F23" s="3">
        <v>31</v>
      </c>
      <c r="G23" s="3">
        <v>20</v>
      </c>
      <c r="H23" s="3">
        <v>1.190930201</v>
      </c>
      <c r="I23" s="3">
        <v>1.1473845330000001</v>
      </c>
    </row>
    <row r="24" spans="1:9" x14ac:dyDescent="0.25">
      <c r="A24" s="2">
        <v>44866</v>
      </c>
      <c r="B24" s="3">
        <v>0</v>
      </c>
      <c r="C24" s="3">
        <v>434.36111110000002</v>
      </c>
      <c r="D24" s="3">
        <v>0</v>
      </c>
      <c r="E24" s="3">
        <v>0</v>
      </c>
      <c r="F24" s="3">
        <v>30</v>
      </c>
      <c r="G24" s="3">
        <v>22</v>
      </c>
      <c r="H24" s="3">
        <v>1.195115836</v>
      </c>
      <c r="I24" s="3">
        <v>1.149072758</v>
      </c>
    </row>
    <row r="25" spans="1:9" x14ac:dyDescent="0.25">
      <c r="A25" s="2">
        <v>44896</v>
      </c>
      <c r="B25" s="3">
        <v>0</v>
      </c>
      <c r="C25" s="3">
        <v>585.51</v>
      </c>
      <c r="D25" s="3">
        <v>0</v>
      </c>
      <c r="E25" s="3">
        <v>2</v>
      </c>
      <c r="F25" s="3">
        <v>31</v>
      </c>
      <c r="G25" s="3">
        <v>20</v>
      </c>
      <c r="H25" s="3">
        <v>1.199316182</v>
      </c>
      <c r="I25" s="3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9"/>
  <sheetViews>
    <sheetView workbookViewId="0">
      <selection activeCell="L1" sqref="L1:R1"/>
    </sheetView>
  </sheetViews>
  <sheetFormatPr defaultRowHeight="15" x14ac:dyDescent="0.25"/>
  <cols>
    <col min="1" max="1" width="9.7109375" customWidth="1"/>
    <col min="2" max="2" width="13.5703125" customWidth="1"/>
    <col min="3" max="3" width="10.28515625" customWidth="1"/>
    <col min="4" max="4" width="10.140625" customWidth="1"/>
    <col min="5" max="5" width="8.5703125" customWidth="1"/>
    <col min="6" max="6" width="11.140625" customWidth="1"/>
    <col min="7" max="7" width="9.42578125" customWidth="1"/>
    <col min="8" max="8" width="11.5703125" customWidth="1"/>
    <col min="9" max="9" width="11" customWidth="1"/>
    <col min="10" max="10" width="13.5703125" customWidth="1"/>
  </cols>
  <sheetData>
    <row r="1" spans="1:19" x14ac:dyDescent="0.25">
      <c r="A1" t="s">
        <v>1</v>
      </c>
      <c r="B1" t="s">
        <v>4</v>
      </c>
      <c r="C1" t="s">
        <v>5</v>
      </c>
      <c r="D1" t="s">
        <v>6</v>
      </c>
      <c r="E1" t="s">
        <v>7</v>
      </c>
      <c r="F1" t="s">
        <v>2</v>
      </c>
      <c r="G1" t="s">
        <v>3</v>
      </c>
      <c r="H1" t="s">
        <v>8</v>
      </c>
      <c r="I1" t="s">
        <v>9</v>
      </c>
      <c r="K1" t="s">
        <v>4</v>
      </c>
      <c r="L1" t="s">
        <v>5</v>
      </c>
      <c r="M1" t="s">
        <v>6</v>
      </c>
      <c r="N1" t="s">
        <v>7</v>
      </c>
      <c r="O1" t="s">
        <v>2</v>
      </c>
      <c r="P1" t="s">
        <v>3</v>
      </c>
      <c r="Q1" t="s">
        <v>8</v>
      </c>
      <c r="R1" t="s">
        <v>9</v>
      </c>
      <c r="S1" t="s">
        <v>31</v>
      </c>
    </row>
    <row r="2" spans="1:19" x14ac:dyDescent="0.25">
      <c r="A2" s="2">
        <v>42736</v>
      </c>
      <c r="B2" s="3">
        <v>277000989.10000002</v>
      </c>
      <c r="C2" s="3">
        <v>620.29999999999995</v>
      </c>
      <c r="D2" s="3">
        <v>0</v>
      </c>
      <c r="E2" s="3">
        <v>1</v>
      </c>
      <c r="F2" s="3">
        <v>31</v>
      </c>
      <c r="G2" s="3">
        <v>21</v>
      </c>
      <c r="H2" s="3">
        <v>1.089731308</v>
      </c>
      <c r="I2" s="3">
        <v>1.0341741520000001</v>
      </c>
      <c r="K2">
        <f t="shared" ref="K2:K49" si="0">WHSL_kWh</f>
        <v>145644350.68094257</v>
      </c>
      <c r="L2">
        <f t="shared" ref="L2:L49" si="1">N10HDD18*C2</f>
        <v>36138475.668123834</v>
      </c>
      <c r="M2">
        <f t="shared" ref="M2:M49" si="2">N10CDD18*D2</f>
        <v>0</v>
      </c>
      <c r="N2">
        <f t="shared" ref="N2:N49" si="3">StatDays*E2</f>
        <v>4102706.2867551888</v>
      </c>
      <c r="O2">
        <f t="shared" ref="O2:O49" si="4">MonthDays*F2</f>
        <v>140540705.03348118</v>
      </c>
      <c r="P2">
        <f t="shared" ref="P2:P49" si="5">PeakDays*G2</f>
        <v>22771271.034495268</v>
      </c>
      <c r="Q2">
        <f t="shared" ref="Q2:Q49" si="6">OntarioGDP*H2</f>
        <v>53376763.070345521</v>
      </c>
      <c r="R2">
        <f t="shared" ref="R2:R49" si="7">LondonPop*I2</f>
        <v>-130978130.77770083</v>
      </c>
      <c r="S2">
        <f t="shared" ref="S2:S49" si="8">SUM(K2:R2)</f>
        <v>271596140.99644274</v>
      </c>
    </row>
    <row r="3" spans="1:19" x14ac:dyDescent="0.25">
      <c r="A3" s="2">
        <v>42767</v>
      </c>
      <c r="B3" s="3">
        <v>242928835.30000001</v>
      </c>
      <c r="C3" s="3">
        <v>501</v>
      </c>
      <c r="D3" s="3">
        <v>0</v>
      </c>
      <c r="E3" s="3">
        <v>1</v>
      </c>
      <c r="F3" s="3">
        <v>28</v>
      </c>
      <c r="G3" s="3">
        <v>19</v>
      </c>
      <c r="H3" s="3">
        <v>1.0922582709999999</v>
      </c>
      <c r="I3" s="3">
        <v>1.0358805019999999</v>
      </c>
      <c r="K3">
        <f t="shared" si="0"/>
        <v>145644350.68094257</v>
      </c>
      <c r="L3">
        <f t="shared" si="1"/>
        <v>29188096.581863686</v>
      </c>
      <c r="M3">
        <f t="shared" si="2"/>
        <v>0</v>
      </c>
      <c r="N3">
        <f t="shared" si="3"/>
        <v>4102706.2867551888</v>
      </c>
      <c r="O3">
        <f t="shared" si="4"/>
        <v>126939991.64314428</v>
      </c>
      <c r="P3">
        <f t="shared" si="5"/>
        <v>20602578.555019528</v>
      </c>
      <c r="Q3">
        <f t="shared" si="6"/>
        <v>53500537.714928396</v>
      </c>
      <c r="R3">
        <f t="shared" si="7"/>
        <v>-131194239.96300612</v>
      </c>
      <c r="S3">
        <f t="shared" si="8"/>
        <v>248784021.4996475</v>
      </c>
    </row>
    <row r="4" spans="1:19" x14ac:dyDescent="0.25">
      <c r="A4" s="2">
        <v>42795</v>
      </c>
      <c r="B4" s="3">
        <v>268282989.5</v>
      </c>
      <c r="C4" s="3">
        <v>559.20000000000005</v>
      </c>
      <c r="D4" s="3">
        <v>0</v>
      </c>
      <c r="E4" s="3">
        <v>0</v>
      </c>
      <c r="F4" s="3">
        <v>31</v>
      </c>
      <c r="G4" s="3">
        <v>23</v>
      </c>
      <c r="H4" s="3">
        <v>1.0947910940000001</v>
      </c>
      <c r="I4" s="3">
        <v>1.0375896659999999</v>
      </c>
      <c r="K4">
        <f t="shared" si="0"/>
        <v>145644350.68094257</v>
      </c>
      <c r="L4">
        <f t="shared" si="1"/>
        <v>32578809.597960427</v>
      </c>
      <c r="M4">
        <f t="shared" si="2"/>
        <v>0</v>
      </c>
      <c r="N4">
        <f t="shared" si="3"/>
        <v>0</v>
      </c>
      <c r="O4">
        <f t="shared" si="4"/>
        <v>140540705.03348118</v>
      </c>
      <c r="P4">
        <f t="shared" si="5"/>
        <v>24939963.513971008</v>
      </c>
      <c r="Q4">
        <f t="shared" si="6"/>
        <v>53624599.391579911</v>
      </c>
      <c r="R4">
        <f t="shared" si="7"/>
        <v>-131410705.54134184</v>
      </c>
      <c r="S4">
        <f t="shared" si="8"/>
        <v>265917722.6765933</v>
      </c>
    </row>
    <row r="5" spans="1:19" x14ac:dyDescent="0.25">
      <c r="A5" s="2">
        <v>42826</v>
      </c>
      <c r="B5" s="3">
        <v>234677447.19999999</v>
      </c>
      <c r="C5" s="3">
        <v>249.8</v>
      </c>
      <c r="D5" s="3">
        <v>0</v>
      </c>
      <c r="E5" s="3">
        <v>0</v>
      </c>
      <c r="F5" s="3">
        <v>30</v>
      </c>
      <c r="G5" s="3">
        <v>19</v>
      </c>
      <c r="H5" s="3">
        <v>1.0973297900000001</v>
      </c>
      <c r="I5" s="3">
        <v>1.0393016509999999</v>
      </c>
      <c r="K5">
        <f t="shared" si="0"/>
        <v>145644350.68094257</v>
      </c>
      <c r="L5">
        <f t="shared" si="1"/>
        <v>14553266.519260576</v>
      </c>
      <c r="M5">
        <f t="shared" si="2"/>
        <v>0</v>
      </c>
      <c r="N5">
        <f t="shared" si="3"/>
        <v>0</v>
      </c>
      <c r="O5">
        <f t="shared" si="4"/>
        <v>136007133.90336889</v>
      </c>
      <c r="P5">
        <f t="shared" si="5"/>
        <v>20602578.555019528</v>
      </c>
      <c r="Q5">
        <f t="shared" si="6"/>
        <v>53748948.737060621</v>
      </c>
      <c r="R5">
        <f t="shared" si="7"/>
        <v>-131627528.39925782</v>
      </c>
      <c r="S5">
        <f t="shared" si="8"/>
        <v>238928749.99639428</v>
      </c>
    </row>
    <row r="6" spans="1:19" x14ac:dyDescent="0.25">
      <c r="A6" s="2">
        <v>42856</v>
      </c>
      <c r="B6" s="3">
        <v>244160124.5</v>
      </c>
      <c r="C6" s="3">
        <v>186.5</v>
      </c>
      <c r="D6" s="3">
        <v>8.6999999999999993</v>
      </c>
      <c r="E6" s="3">
        <v>1</v>
      </c>
      <c r="F6" s="3">
        <v>31</v>
      </c>
      <c r="G6" s="3">
        <v>22</v>
      </c>
      <c r="H6" s="3">
        <v>1.0998743740000001</v>
      </c>
      <c r="I6" s="3">
        <v>1.0410164609999999</v>
      </c>
      <c r="K6">
        <f t="shared" si="0"/>
        <v>145644350.68094257</v>
      </c>
      <c r="L6">
        <f t="shared" si="1"/>
        <v>10865429.166701751</v>
      </c>
      <c r="M6">
        <f t="shared" si="2"/>
        <v>6715115.5815705936</v>
      </c>
      <c r="N6">
        <f t="shared" si="3"/>
        <v>4102706.2867551888</v>
      </c>
      <c r="O6">
        <f t="shared" si="4"/>
        <v>140540705.03348118</v>
      </c>
      <c r="P6">
        <f t="shared" si="5"/>
        <v>23855617.27423314</v>
      </c>
      <c r="Q6">
        <f t="shared" si="6"/>
        <v>53873586.486094251</v>
      </c>
      <c r="R6">
        <f t="shared" si="7"/>
        <v>-131844709.04335393</v>
      </c>
      <c r="S6">
        <f t="shared" si="8"/>
        <v>253752801.46642476</v>
      </c>
    </row>
    <row r="7" spans="1:19" x14ac:dyDescent="0.25">
      <c r="A7" s="2">
        <v>42887</v>
      </c>
      <c r="B7" s="3">
        <v>275426179.89999998</v>
      </c>
      <c r="C7" s="3">
        <v>28.7</v>
      </c>
      <c r="D7" s="3">
        <v>66.7</v>
      </c>
      <c r="E7" s="3">
        <v>0</v>
      </c>
      <c r="F7" s="3">
        <v>30</v>
      </c>
      <c r="G7" s="3">
        <v>22</v>
      </c>
      <c r="H7" s="3">
        <v>1.102424858</v>
      </c>
      <c r="I7" s="3">
        <v>1.0427341000000001</v>
      </c>
      <c r="K7">
        <f t="shared" si="0"/>
        <v>145644350.68094257</v>
      </c>
      <c r="L7">
        <f t="shared" si="1"/>
        <v>1672052.6385219316</v>
      </c>
      <c r="M7">
        <f t="shared" si="2"/>
        <v>51482552.792041227</v>
      </c>
      <c r="N7">
        <f t="shared" si="3"/>
        <v>0</v>
      </c>
      <c r="O7">
        <f t="shared" si="4"/>
        <v>136007133.90336889</v>
      </c>
      <c r="P7">
        <f t="shared" si="5"/>
        <v>23855617.27423314</v>
      </c>
      <c r="Q7">
        <f t="shared" si="6"/>
        <v>53998513.226459779</v>
      </c>
      <c r="R7">
        <f t="shared" si="7"/>
        <v>-132062247.98023011</v>
      </c>
      <c r="S7">
        <f t="shared" si="8"/>
        <v>280597972.53533751</v>
      </c>
    </row>
    <row r="8" spans="1:19" x14ac:dyDescent="0.25">
      <c r="A8" s="2">
        <v>42917</v>
      </c>
      <c r="B8" s="3">
        <v>302256564.30000001</v>
      </c>
      <c r="C8" s="3">
        <v>0.2</v>
      </c>
      <c r="D8" s="3">
        <v>93.8</v>
      </c>
      <c r="E8" s="3">
        <v>1</v>
      </c>
      <c r="F8" s="3">
        <v>31</v>
      </c>
      <c r="G8" s="3">
        <v>20</v>
      </c>
      <c r="H8" s="3">
        <v>1.1049812560000001</v>
      </c>
      <c r="I8" s="3">
        <v>1.0444545730000001</v>
      </c>
      <c r="K8">
        <f t="shared" si="0"/>
        <v>145644350.68094257</v>
      </c>
      <c r="L8">
        <f t="shared" si="1"/>
        <v>11651.934763219037</v>
      </c>
      <c r="M8">
        <f t="shared" si="2"/>
        <v>72399751.90245077</v>
      </c>
      <c r="N8">
        <f t="shared" si="3"/>
        <v>4102706.2867551888</v>
      </c>
      <c r="O8">
        <f t="shared" si="4"/>
        <v>140540705.03348118</v>
      </c>
      <c r="P8">
        <f t="shared" si="5"/>
        <v>21686924.7947574</v>
      </c>
      <c r="Q8">
        <f t="shared" si="6"/>
        <v>54123729.643899359</v>
      </c>
      <c r="R8">
        <f t="shared" si="7"/>
        <v>-132280145.84313618</v>
      </c>
      <c r="S8">
        <f t="shared" si="8"/>
        <v>306229674.43391353</v>
      </c>
    </row>
    <row r="9" spans="1:19" x14ac:dyDescent="0.25">
      <c r="A9" s="2">
        <v>42948</v>
      </c>
      <c r="B9" s="3">
        <v>284023807.19999999</v>
      </c>
      <c r="C9" s="3">
        <v>20.8</v>
      </c>
      <c r="D9" s="3">
        <v>50.2</v>
      </c>
      <c r="E9" s="3">
        <v>1</v>
      </c>
      <c r="F9" s="3">
        <v>31</v>
      </c>
      <c r="G9" s="3">
        <v>22</v>
      </c>
      <c r="H9" s="3">
        <v>1.1075435819999999</v>
      </c>
      <c r="I9" s="3">
        <v>1.0461778850000001</v>
      </c>
      <c r="K9">
        <f t="shared" si="0"/>
        <v>145644350.68094257</v>
      </c>
      <c r="L9">
        <f t="shared" si="1"/>
        <v>1211801.2153747797</v>
      </c>
      <c r="M9">
        <f t="shared" si="2"/>
        <v>38746988.75802803</v>
      </c>
      <c r="N9">
        <f t="shared" si="3"/>
        <v>4102706.2867551888</v>
      </c>
      <c r="O9">
        <f t="shared" si="4"/>
        <v>140540705.03348118</v>
      </c>
      <c r="P9">
        <f t="shared" si="5"/>
        <v>23855617.27423314</v>
      </c>
      <c r="Q9">
        <f t="shared" si="6"/>
        <v>54249236.424155116</v>
      </c>
      <c r="R9">
        <f t="shared" si="7"/>
        <v>-132498403.26532206</v>
      </c>
      <c r="S9">
        <f t="shared" si="8"/>
        <v>275853002.40764797</v>
      </c>
    </row>
    <row r="10" spans="1:19" x14ac:dyDescent="0.25">
      <c r="A10" s="2">
        <v>42979</v>
      </c>
      <c r="B10" s="3">
        <v>268671076.80000001</v>
      </c>
      <c r="C10" s="3">
        <v>66</v>
      </c>
      <c r="D10" s="3">
        <v>56.2</v>
      </c>
      <c r="E10" s="3">
        <v>1</v>
      </c>
      <c r="F10" s="3">
        <v>30</v>
      </c>
      <c r="G10" s="3">
        <v>20</v>
      </c>
      <c r="H10" s="3">
        <v>1.11011185</v>
      </c>
      <c r="I10" s="3">
        <v>1.0479040399999999</v>
      </c>
      <c r="K10">
        <f t="shared" si="0"/>
        <v>145644350.68094257</v>
      </c>
      <c r="L10">
        <f t="shared" si="1"/>
        <v>3845138.4718622817</v>
      </c>
      <c r="M10">
        <f t="shared" si="2"/>
        <v>43378102.952214643</v>
      </c>
      <c r="N10">
        <f t="shared" si="3"/>
        <v>4102706.2867551888</v>
      </c>
      <c r="O10">
        <f t="shared" si="4"/>
        <v>136007133.90336889</v>
      </c>
      <c r="P10">
        <f t="shared" si="5"/>
        <v>21686924.7947574</v>
      </c>
      <c r="Q10">
        <f t="shared" si="6"/>
        <v>54375034.25296922</v>
      </c>
      <c r="R10">
        <f t="shared" si="7"/>
        <v>-132717020.7533876</v>
      </c>
      <c r="S10">
        <f t="shared" si="8"/>
        <v>276322370.58948267</v>
      </c>
    </row>
    <row r="11" spans="1:19" x14ac:dyDescent="0.25">
      <c r="A11" s="2">
        <v>43009</v>
      </c>
      <c r="B11" s="3">
        <v>249859153.69999999</v>
      </c>
      <c r="C11" s="3">
        <v>176</v>
      </c>
      <c r="D11" s="3">
        <v>5.3</v>
      </c>
      <c r="E11" s="3">
        <v>1</v>
      </c>
      <c r="F11" s="3">
        <v>31</v>
      </c>
      <c r="G11" s="3">
        <v>21</v>
      </c>
      <c r="H11" s="3">
        <v>1.112686074</v>
      </c>
      <c r="I11" s="3">
        <v>1.0496330439999999</v>
      </c>
      <c r="K11">
        <f t="shared" si="0"/>
        <v>145644350.68094257</v>
      </c>
      <c r="L11">
        <f t="shared" si="1"/>
        <v>10253702.591632752</v>
      </c>
      <c r="M11">
        <f t="shared" si="2"/>
        <v>4090817.5381981782</v>
      </c>
      <c r="N11">
        <f t="shared" si="3"/>
        <v>4102706.2867551888</v>
      </c>
      <c r="O11">
        <f t="shared" si="4"/>
        <v>140540705.03348118</v>
      </c>
      <c r="P11">
        <f t="shared" si="5"/>
        <v>22771271.034495268</v>
      </c>
      <c r="Q11">
        <f t="shared" si="6"/>
        <v>54501123.816083796</v>
      </c>
      <c r="R11">
        <f t="shared" si="7"/>
        <v>-132935999.06723273</v>
      </c>
      <c r="S11">
        <f t="shared" si="8"/>
        <v>248968677.91435617</v>
      </c>
    </row>
    <row r="12" spans="1:19" x14ac:dyDescent="0.25">
      <c r="A12" s="2">
        <v>43040</v>
      </c>
      <c r="B12" s="3">
        <v>253035874.40000001</v>
      </c>
      <c r="C12" s="3">
        <v>455.1</v>
      </c>
      <c r="D12" s="3">
        <v>0</v>
      </c>
      <c r="E12" s="3">
        <v>0</v>
      </c>
      <c r="F12" s="3">
        <v>30</v>
      </c>
      <c r="G12" s="3">
        <v>22</v>
      </c>
      <c r="H12" s="3">
        <v>1.1152662659999999</v>
      </c>
      <c r="I12" s="3">
        <v>1.0513649</v>
      </c>
      <c r="K12">
        <f t="shared" si="0"/>
        <v>145644350.68094257</v>
      </c>
      <c r="L12">
        <f t="shared" si="1"/>
        <v>26513977.553704917</v>
      </c>
      <c r="M12">
        <f t="shared" si="2"/>
        <v>0</v>
      </c>
      <c r="N12">
        <f t="shared" si="3"/>
        <v>0</v>
      </c>
      <c r="O12">
        <f t="shared" si="4"/>
        <v>136007133.90336889</v>
      </c>
      <c r="P12">
        <f t="shared" si="5"/>
        <v>23855617.27423314</v>
      </c>
      <c r="Q12">
        <f t="shared" si="6"/>
        <v>54627505.70127783</v>
      </c>
      <c r="R12">
        <f t="shared" si="7"/>
        <v>-133155338.58680734</v>
      </c>
      <c r="S12">
        <f t="shared" si="8"/>
        <v>253493246.52672002</v>
      </c>
    </row>
    <row r="13" spans="1:19" x14ac:dyDescent="0.25">
      <c r="A13" s="2">
        <v>43070</v>
      </c>
      <c r="B13" s="3">
        <v>278099027.30000001</v>
      </c>
      <c r="C13" s="3">
        <v>718.5</v>
      </c>
      <c r="D13" s="3">
        <v>0</v>
      </c>
      <c r="E13" s="3">
        <v>2</v>
      </c>
      <c r="F13" s="3">
        <v>31</v>
      </c>
      <c r="G13" s="3">
        <v>19</v>
      </c>
      <c r="H13" s="3">
        <v>1.117852442</v>
      </c>
      <c r="I13" s="3">
        <v>1.0530996130000001</v>
      </c>
      <c r="K13">
        <f t="shared" si="0"/>
        <v>145644350.68094257</v>
      </c>
      <c r="L13">
        <f t="shared" si="1"/>
        <v>41859575.636864386</v>
      </c>
      <c r="M13">
        <f t="shared" si="2"/>
        <v>0</v>
      </c>
      <c r="N13">
        <f t="shared" si="3"/>
        <v>8205412.5735103777</v>
      </c>
      <c r="O13">
        <f t="shared" si="4"/>
        <v>140540705.03348118</v>
      </c>
      <c r="P13">
        <f t="shared" si="5"/>
        <v>20602578.555019528</v>
      </c>
      <c r="Q13">
        <f t="shared" si="6"/>
        <v>54754180.692256629</v>
      </c>
      <c r="R13">
        <f t="shared" si="7"/>
        <v>-133375039.94536129</v>
      </c>
      <c r="S13">
        <f t="shared" si="8"/>
        <v>278231763.2267133</v>
      </c>
    </row>
    <row r="14" spans="1:19" x14ac:dyDescent="0.25">
      <c r="A14" s="2">
        <v>43101</v>
      </c>
      <c r="B14" s="3">
        <v>289798490.89999998</v>
      </c>
      <c r="C14" s="3">
        <v>757.8</v>
      </c>
      <c r="D14" s="3">
        <v>0</v>
      </c>
      <c r="E14" s="3">
        <v>1</v>
      </c>
      <c r="F14" s="3">
        <v>31</v>
      </c>
      <c r="G14" s="3">
        <v>22</v>
      </c>
      <c r="H14" s="3">
        <v>1.1204017740000001</v>
      </c>
      <c r="I14" s="3">
        <v>1.055026998</v>
      </c>
      <c r="K14">
        <f t="shared" si="0"/>
        <v>145644350.68094257</v>
      </c>
      <c r="L14">
        <f t="shared" si="1"/>
        <v>44149180.817836925</v>
      </c>
      <c r="M14">
        <f t="shared" si="2"/>
        <v>0</v>
      </c>
      <c r="N14">
        <f t="shared" si="3"/>
        <v>4102706.2867551888</v>
      </c>
      <c r="O14">
        <f t="shared" si="4"/>
        <v>140540705.03348118</v>
      </c>
      <c r="P14">
        <f t="shared" si="5"/>
        <v>23855617.27423314</v>
      </c>
      <c r="Q14">
        <f t="shared" si="6"/>
        <v>54879051.005840071</v>
      </c>
      <c r="R14">
        <f t="shared" si="7"/>
        <v>-133619143.20795083</v>
      </c>
      <c r="S14">
        <f t="shared" si="8"/>
        <v>279552467.89113826</v>
      </c>
    </row>
    <row r="15" spans="1:19" x14ac:dyDescent="0.25">
      <c r="A15" s="2">
        <v>43132</v>
      </c>
      <c r="B15" s="3">
        <v>251614557</v>
      </c>
      <c r="C15" s="3">
        <v>577.1</v>
      </c>
      <c r="D15" s="3">
        <v>0</v>
      </c>
      <c r="E15" s="3">
        <v>1</v>
      </c>
      <c r="F15" s="3">
        <v>28</v>
      </c>
      <c r="G15" s="3">
        <v>19</v>
      </c>
      <c r="H15" s="3">
        <v>1.1229569189999999</v>
      </c>
      <c r="I15" s="3">
        <v>1.0569579090000001</v>
      </c>
      <c r="K15">
        <f t="shared" si="0"/>
        <v>145644350.68094257</v>
      </c>
      <c r="L15">
        <f t="shared" si="1"/>
        <v>33621657.75926853</v>
      </c>
      <c r="M15">
        <f t="shared" si="2"/>
        <v>0</v>
      </c>
      <c r="N15">
        <f t="shared" si="3"/>
        <v>4102706.2867551888</v>
      </c>
      <c r="O15">
        <f t="shared" si="4"/>
        <v>126939991.64314428</v>
      </c>
      <c r="P15">
        <f t="shared" si="5"/>
        <v>20602578.555019528</v>
      </c>
      <c r="Q15">
        <f t="shared" si="6"/>
        <v>55004206.049357802</v>
      </c>
      <c r="R15">
        <f t="shared" si="7"/>
        <v>-133863693.03835319</v>
      </c>
      <c r="S15">
        <f t="shared" si="8"/>
        <v>252051797.93613458</v>
      </c>
    </row>
    <row r="16" spans="1:19" x14ac:dyDescent="0.25">
      <c r="A16" s="2">
        <v>43160</v>
      </c>
      <c r="B16" s="3">
        <v>268375998.5</v>
      </c>
      <c r="C16" s="3">
        <v>582.6</v>
      </c>
      <c r="D16" s="3">
        <v>0</v>
      </c>
      <c r="E16" s="3">
        <v>0</v>
      </c>
      <c r="F16" s="3">
        <v>31</v>
      </c>
      <c r="G16" s="3">
        <v>22</v>
      </c>
      <c r="H16" s="3">
        <v>1.1255178910000001</v>
      </c>
      <c r="I16" s="3">
        <v>1.058892355</v>
      </c>
      <c r="K16">
        <f t="shared" si="0"/>
        <v>145644350.68094257</v>
      </c>
      <c r="L16">
        <f t="shared" si="1"/>
        <v>33942085.965257056</v>
      </c>
      <c r="M16">
        <f t="shared" si="2"/>
        <v>0</v>
      </c>
      <c r="N16">
        <f t="shared" si="3"/>
        <v>0</v>
      </c>
      <c r="O16">
        <f t="shared" si="4"/>
        <v>140540705.03348118</v>
      </c>
      <c r="P16">
        <f t="shared" si="5"/>
        <v>23855617.27423314</v>
      </c>
      <c r="Q16">
        <f t="shared" si="6"/>
        <v>55129646.508551985</v>
      </c>
      <c r="R16">
        <f t="shared" si="7"/>
        <v>-134108690.57641813</v>
      </c>
      <c r="S16">
        <f t="shared" si="8"/>
        <v>265003714.88604787</v>
      </c>
    </row>
    <row r="17" spans="1:19" x14ac:dyDescent="0.25">
      <c r="A17" s="2">
        <v>43191</v>
      </c>
      <c r="B17" s="3">
        <v>248656909</v>
      </c>
      <c r="C17" s="3">
        <v>442.5</v>
      </c>
      <c r="D17" s="3">
        <v>0</v>
      </c>
      <c r="E17" s="3">
        <v>0</v>
      </c>
      <c r="F17" s="3">
        <v>30</v>
      </c>
      <c r="G17" s="3">
        <v>20</v>
      </c>
      <c r="H17" s="3">
        <v>1.1280847039999999</v>
      </c>
      <c r="I17" s="3">
        <v>1.060830341</v>
      </c>
      <c r="K17">
        <f t="shared" si="0"/>
        <v>145644350.68094257</v>
      </c>
      <c r="L17">
        <f t="shared" si="1"/>
        <v>25779905.663622119</v>
      </c>
      <c r="M17">
        <f t="shared" si="2"/>
        <v>0</v>
      </c>
      <c r="N17">
        <f t="shared" si="3"/>
        <v>0</v>
      </c>
      <c r="O17">
        <f t="shared" si="4"/>
        <v>136007133.90336889</v>
      </c>
      <c r="P17">
        <f t="shared" si="5"/>
        <v>21686924.7947574</v>
      </c>
      <c r="Q17">
        <f t="shared" si="6"/>
        <v>55255373.069164738</v>
      </c>
      <c r="R17">
        <f t="shared" si="7"/>
        <v>-134354136.45539552</v>
      </c>
      <c r="S17">
        <f t="shared" si="8"/>
        <v>250019551.65646023</v>
      </c>
    </row>
    <row r="18" spans="1:19" x14ac:dyDescent="0.25">
      <c r="A18" s="2">
        <v>43221</v>
      </c>
      <c r="B18" s="3">
        <v>263110475.40000001</v>
      </c>
      <c r="C18" s="3">
        <v>75.599999999999994</v>
      </c>
      <c r="D18" s="3">
        <v>38.200000000000003</v>
      </c>
      <c r="E18" s="3">
        <v>1</v>
      </c>
      <c r="F18" s="3">
        <v>31</v>
      </c>
      <c r="G18" s="3">
        <v>22</v>
      </c>
      <c r="H18" s="3">
        <v>1.1306573710000001</v>
      </c>
      <c r="I18" s="3">
        <v>1.0627718749999999</v>
      </c>
      <c r="K18">
        <f t="shared" si="0"/>
        <v>145644350.68094257</v>
      </c>
      <c r="L18">
        <f t="shared" si="1"/>
        <v>4404431.3404967953</v>
      </c>
      <c r="M18">
        <f t="shared" si="2"/>
        <v>29484760.369654793</v>
      </c>
      <c r="N18">
        <f t="shared" si="3"/>
        <v>4102706.2867551888</v>
      </c>
      <c r="O18">
        <f t="shared" si="4"/>
        <v>140540705.03348118</v>
      </c>
      <c r="P18">
        <f t="shared" si="5"/>
        <v>23855617.27423314</v>
      </c>
      <c r="Q18">
        <f t="shared" si="6"/>
        <v>55381386.367956646</v>
      </c>
      <c r="R18">
        <f t="shared" si="7"/>
        <v>-134600031.68848521</v>
      </c>
      <c r="S18">
        <f t="shared" si="8"/>
        <v>268813925.66503513</v>
      </c>
    </row>
    <row r="19" spans="1:19" x14ac:dyDescent="0.25">
      <c r="A19" s="2">
        <v>43252</v>
      </c>
      <c r="B19" s="3">
        <v>281217537.19999999</v>
      </c>
      <c r="C19" s="3">
        <v>16.7</v>
      </c>
      <c r="D19" s="3">
        <v>54</v>
      </c>
      <c r="E19" s="3">
        <v>0</v>
      </c>
      <c r="F19" s="3">
        <v>30</v>
      </c>
      <c r="G19" s="3">
        <v>21</v>
      </c>
      <c r="H19" s="3">
        <v>1.133235904</v>
      </c>
      <c r="I19" s="3">
        <v>1.064716961</v>
      </c>
      <c r="K19">
        <f t="shared" si="0"/>
        <v>145644350.68094257</v>
      </c>
      <c r="L19">
        <f t="shared" si="1"/>
        <v>972936.55272878939</v>
      </c>
      <c r="M19">
        <f t="shared" si="2"/>
        <v>41680027.747679546</v>
      </c>
      <c r="N19">
        <f t="shared" si="3"/>
        <v>0</v>
      </c>
      <c r="O19">
        <f t="shared" si="4"/>
        <v>136007133.90336889</v>
      </c>
      <c r="P19">
        <f t="shared" si="5"/>
        <v>22771271.034495268</v>
      </c>
      <c r="Q19">
        <f t="shared" si="6"/>
        <v>55507686.992706671</v>
      </c>
      <c r="R19">
        <f t="shared" si="7"/>
        <v>-134846376.78228703</v>
      </c>
      <c r="S19">
        <f t="shared" si="8"/>
        <v>267737030.12963471</v>
      </c>
    </row>
    <row r="20" spans="1:19" x14ac:dyDescent="0.25">
      <c r="A20" s="2">
        <v>43282</v>
      </c>
      <c r="B20" s="3">
        <v>323148008.69999999</v>
      </c>
      <c r="C20" s="3">
        <v>1.3</v>
      </c>
      <c r="D20" s="3">
        <v>106.9</v>
      </c>
      <c r="E20" s="3">
        <v>1</v>
      </c>
      <c r="F20" s="3">
        <v>31</v>
      </c>
      <c r="G20" s="3">
        <v>21</v>
      </c>
      <c r="H20" s="3">
        <v>1.1358203179999999</v>
      </c>
      <c r="I20" s="3">
        <v>1.0666656080000001</v>
      </c>
      <c r="K20">
        <f t="shared" si="0"/>
        <v>145644350.68094257</v>
      </c>
      <c r="L20">
        <f t="shared" si="1"/>
        <v>75737.575960923728</v>
      </c>
      <c r="M20">
        <f t="shared" si="2"/>
        <v>82511017.893091559</v>
      </c>
      <c r="N20">
        <f t="shared" si="3"/>
        <v>4102706.2867551888</v>
      </c>
      <c r="O20">
        <f t="shared" si="4"/>
        <v>140540705.03348118</v>
      </c>
      <c r="P20">
        <f t="shared" si="5"/>
        <v>22771271.034495268</v>
      </c>
      <c r="Q20">
        <f t="shared" si="6"/>
        <v>55634275.678138547</v>
      </c>
      <c r="R20">
        <f t="shared" si="7"/>
        <v>-135093172.87665084</v>
      </c>
      <c r="S20">
        <f t="shared" si="8"/>
        <v>316186891.30621445</v>
      </c>
    </row>
    <row r="21" spans="1:19" x14ac:dyDescent="0.25">
      <c r="A21" s="2">
        <v>43313</v>
      </c>
      <c r="B21" s="3">
        <v>325222346.5</v>
      </c>
      <c r="C21" s="3">
        <v>2.7</v>
      </c>
      <c r="D21" s="3">
        <v>119.4</v>
      </c>
      <c r="E21" s="3">
        <v>1</v>
      </c>
      <c r="F21" s="3">
        <v>31</v>
      </c>
      <c r="G21" s="3">
        <v>22</v>
      </c>
      <c r="H21" s="3">
        <v>1.138410626</v>
      </c>
      <c r="I21" s="3">
        <v>1.0686178200000001</v>
      </c>
      <c r="K21">
        <f t="shared" si="0"/>
        <v>145644350.68094257</v>
      </c>
      <c r="L21">
        <f t="shared" si="1"/>
        <v>157301.119303457</v>
      </c>
      <c r="M21">
        <f t="shared" si="2"/>
        <v>92159172.464313671</v>
      </c>
      <c r="N21">
        <f t="shared" si="3"/>
        <v>4102706.2867551888</v>
      </c>
      <c r="O21">
        <f t="shared" si="4"/>
        <v>140540705.03348118</v>
      </c>
      <c r="P21">
        <f t="shared" si="5"/>
        <v>23855617.27423314</v>
      </c>
      <c r="Q21">
        <f t="shared" si="6"/>
        <v>55761153.061012849</v>
      </c>
      <c r="R21">
        <f t="shared" si="7"/>
        <v>-135340420.47817644</v>
      </c>
      <c r="S21">
        <f t="shared" si="8"/>
        <v>326880585.44186568</v>
      </c>
    </row>
    <row r="22" spans="1:19" x14ac:dyDescent="0.25">
      <c r="A22" s="2">
        <v>43344</v>
      </c>
      <c r="B22" s="3">
        <v>281705838.60000002</v>
      </c>
      <c r="C22" s="3">
        <v>62.2</v>
      </c>
      <c r="D22" s="3">
        <v>63.6</v>
      </c>
      <c r="E22" s="3">
        <v>1</v>
      </c>
      <c r="F22" s="3">
        <v>30</v>
      </c>
      <c r="G22" s="3">
        <v>19</v>
      </c>
      <c r="H22" s="3">
        <v>1.1410068419999999</v>
      </c>
      <c r="I22" s="3">
        <v>1.070573606</v>
      </c>
      <c r="K22">
        <f t="shared" si="0"/>
        <v>145644350.68094257</v>
      </c>
      <c r="L22">
        <f t="shared" si="1"/>
        <v>3623751.7113611205</v>
      </c>
      <c r="M22">
        <f t="shared" si="2"/>
        <v>49089810.458378136</v>
      </c>
      <c r="N22">
        <f t="shared" si="3"/>
        <v>4102706.2867551888</v>
      </c>
      <c r="O22">
        <f t="shared" si="4"/>
        <v>136007133.90336889</v>
      </c>
      <c r="P22">
        <f t="shared" si="5"/>
        <v>20602578.555019528</v>
      </c>
      <c r="Q22">
        <f t="shared" si="6"/>
        <v>55888319.827071689</v>
      </c>
      <c r="R22">
        <f t="shared" si="7"/>
        <v>-135588120.72671369</v>
      </c>
      <c r="S22">
        <f t="shared" si="8"/>
        <v>279370530.69618344</v>
      </c>
    </row>
    <row r="23" spans="1:19" x14ac:dyDescent="0.25">
      <c r="A23" s="2">
        <v>43374</v>
      </c>
      <c r="B23" s="3">
        <v>252830302.90000001</v>
      </c>
      <c r="C23" s="3">
        <v>285.89999999999998</v>
      </c>
      <c r="D23" s="3">
        <v>10.1</v>
      </c>
      <c r="E23" s="3">
        <v>1</v>
      </c>
      <c r="F23" s="3">
        <v>31</v>
      </c>
      <c r="G23" s="3">
        <v>22</v>
      </c>
      <c r="H23" s="3">
        <v>1.1436089780000001</v>
      </c>
      <c r="I23" s="3">
        <v>1.0725329720000001</v>
      </c>
      <c r="K23">
        <f t="shared" si="0"/>
        <v>145644350.68094257</v>
      </c>
      <c r="L23">
        <f t="shared" si="1"/>
        <v>16656440.744021611</v>
      </c>
      <c r="M23">
        <f t="shared" si="2"/>
        <v>7795708.8935474716</v>
      </c>
      <c r="N23">
        <f t="shared" si="3"/>
        <v>4102706.2867551888</v>
      </c>
      <c r="O23">
        <f t="shared" si="4"/>
        <v>140540705.03348118</v>
      </c>
      <c r="P23">
        <f t="shared" si="5"/>
        <v>23855617.27423314</v>
      </c>
      <c r="Q23">
        <f t="shared" si="6"/>
        <v>56015776.564094082</v>
      </c>
      <c r="R23">
        <f t="shared" si="7"/>
        <v>-135836274.38216242</v>
      </c>
      <c r="S23">
        <f t="shared" si="8"/>
        <v>258775031.09491286</v>
      </c>
    </row>
    <row r="24" spans="1:19" x14ac:dyDescent="0.25">
      <c r="A24" s="2">
        <v>43405</v>
      </c>
      <c r="B24" s="3">
        <v>259398467.19999999</v>
      </c>
      <c r="C24" s="3">
        <v>517.70000000000005</v>
      </c>
      <c r="D24" s="3">
        <v>0</v>
      </c>
      <c r="E24" s="3">
        <v>0</v>
      </c>
      <c r="F24" s="3">
        <v>30</v>
      </c>
      <c r="G24" s="3">
        <v>22</v>
      </c>
      <c r="H24" s="3">
        <v>1.1462170490000001</v>
      </c>
      <c r="I24" s="3">
        <v>1.074495923</v>
      </c>
      <c r="K24">
        <f t="shared" si="0"/>
        <v>145644350.68094257</v>
      </c>
      <c r="L24">
        <f t="shared" si="1"/>
        <v>30161033.134592477</v>
      </c>
      <c r="M24">
        <f t="shared" si="2"/>
        <v>0</v>
      </c>
      <c r="N24">
        <f t="shared" si="3"/>
        <v>0</v>
      </c>
      <c r="O24">
        <f t="shared" si="4"/>
        <v>136007133.90336889</v>
      </c>
      <c r="P24">
        <f t="shared" si="5"/>
        <v>23855617.27423314</v>
      </c>
      <c r="Q24">
        <f t="shared" si="6"/>
        <v>56143524.006803736</v>
      </c>
      <c r="R24">
        <f t="shared" si="7"/>
        <v>-136084882.07777247</v>
      </c>
      <c r="S24">
        <f t="shared" si="8"/>
        <v>255726776.92216834</v>
      </c>
    </row>
    <row r="25" spans="1:19" x14ac:dyDescent="0.25">
      <c r="A25" s="2">
        <v>43435</v>
      </c>
      <c r="B25" s="3">
        <v>265712562.69999999</v>
      </c>
      <c r="C25" s="3">
        <v>564.1</v>
      </c>
      <c r="D25" s="3">
        <v>0</v>
      </c>
      <c r="E25" s="3">
        <v>2</v>
      </c>
      <c r="F25" s="3">
        <v>31</v>
      </c>
      <c r="G25" s="3">
        <v>19</v>
      </c>
      <c r="H25" s="3">
        <v>1.1488310669999999</v>
      </c>
      <c r="I25" s="3">
        <v>1.076462467</v>
      </c>
      <c r="K25">
        <f t="shared" si="0"/>
        <v>145644350.68094257</v>
      </c>
      <c r="L25">
        <f t="shared" si="1"/>
        <v>32864281.999659292</v>
      </c>
      <c r="M25">
        <f t="shared" si="2"/>
        <v>0</v>
      </c>
      <c r="N25">
        <f t="shared" si="3"/>
        <v>8205412.5735103777</v>
      </c>
      <c r="O25">
        <f t="shared" si="4"/>
        <v>140540705.03348118</v>
      </c>
      <c r="P25">
        <f t="shared" si="5"/>
        <v>20602578.555019528</v>
      </c>
      <c r="Q25">
        <f t="shared" si="6"/>
        <v>56271562.742979616</v>
      </c>
      <c r="R25">
        <f t="shared" si="7"/>
        <v>-136333944.82674372</v>
      </c>
      <c r="S25">
        <f t="shared" si="8"/>
        <v>267794946.75884891</v>
      </c>
    </row>
    <row r="26" spans="1:19" x14ac:dyDescent="0.25">
      <c r="A26" s="2">
        <v>43466</v>
      </c>
      <c r="B26" s="3">
        <v>287103504.5</v>
      </c>
      <c r="C26" s="3">
        <v>768.1</v>
      </c>
      <c r="D26" s="3">
        <v>0</v>
      </c>
      <c r="E26" s="3">
        <v>1</v>
      </c>
      <c r="F26" s="3">
        <v>31</v>
      </c>
      <c r="G26" s="3">
        <v>22</v>
      </c>
      <c r="H26" s="3">
        <v>1.1507832179999999</v>
      </c>
      <c r="I26" s="3">
        <v>1.078053248</v>
      </c>
      <c r="K26">
        <f t="shared" si="0"/>
        <v>145644350.68094257</v>
      </c>
      <c r="L26">
        <f t="shared" si="1"/>
        <v>44749255.458142705</v>
      </c>
      <c r="M26">
        <f t="shared" si="2"/>
        <v>0</v>
      </c>
      <c r="N26">
        <f t="shared" si="3"/>
        <v>4102706.2867551888</v>
      </c>
      <c r="O26">
        <f t="shared" si="4"/>
        <v>140540705.03348118</v>
      </c>
      <c r="P26">
        <f t="shared" si="5"/>
        <v>23855617.27423314</v>
      </c>
      <c r="Q26">
        <f t="shared" si="6"/>
        <v>56367182.186634749</v>
      </c>
      <c r="R26">
        <f t="shared" si="7"/>
        <v>-136535417.20105681</v>
      </c>
      <c r="S26">
        <f t="shared" si="8"/>
        <v>278724399.71913266</v>
      </c>
    </row>
    <row r="27" spans="1:19" x14ac:dyDescent="0.25">
      <c r="A27" s="2">
        <v>43497</v>
      </c>
      <c r="B27" s="3">
        <v>255789708.59999999</v>
      </c>
      <c r="C27" s="3">
        <v>627.1</v>
      </c>
      <c r="D27" s="3">
        <v>0</v>
      </c>
      <c r="E27" s="3">
        <v>1</v>
      </c>
      <c r="F27" s="3">
        <v>28</v>
      </c>
      <c r="G27" s="3">
        <v>19</v>
      </c>
      <c r="H27" s="3">
        <v>1.152738686</v>
      </c>
      <c r="I27" s="3">
        <v>1.0796463789999999</v>
      </c>
      <c r="K27">
        <f t="shared" si="0"/>
        <v>145644350.68094257</v>
      </c>
      <c r="L27">
        <f t="shared" si="1"/>
        <v>36534641.450073287</v>
      </c>
      <c r="M27">
        <f t="shared" si="2"/>
        <v>0</v>
      </c>
      <c r="N27">
        <f t="shared" si="3"/>
        <v>4102706.2867551888</v>
      </c>
      <c r="O27">
        <f t="shared" si="4"/>
        <v>126939991.64314428</v>
      </c>
      <c r="P27">
        <f t="shared" si="5"/>
        <v>20602578.555019528</v>
      </c>
      <c r="Q27">
        <f t="shared" si="6"/>
        <v>56462964.102196306</v>
      </c>
      <c r="R27">
        <f t="shared" si="7"/>
        <v>-136737187.20281181</v>
      </c>
      <c r="S27">
        <f t="shared" si="8"/>
        <v>253550045.51531938</v>
      </c>
    </row>
    <row r="28" spans="1:19" x14ac:dyDescent="0.25">
      <c r="A28" s="2">
        <v>43525</v>
      </c>
      <c r="B28" s="3">
        <v>268817713.80000001</v>
      </c>
      <c r="C28" s="3">
        <v>606.79999999999995</v>
      </c>
      <c r="D28" s="3">
        <v>0</v>
      </c>
      <c r="E28" s="3">
        <v>0</v>
      </c>
      <c r="F28" s="3">
        <v>31</v>
      </c>
      <c r="G28" s="3">
        <v>21</v>
      </c>
      <c r="H28" s="3">
        <v>1.154697477</v>
      </c>
      <c r="I28" s="3">
        <v>1.081241865</v>
      </c>
      <c r="K28">
        <f t="shared" si="0"/>
        <v>145644350.68094257</v>
      </c>
      <c r="L28">
        <f t="shared" si="1"/>
        <v>35351970.071606554</v>
      </c>
      <c r="M28">
        <f t="shared" si="2"/>
        <v>0</v>
      </c>
      <c r="N28">
        <f t="shared" si="3"/>
        <v>0</v>
      </c>
      <c r="O28">
        <f t="shared" si="4"/>
        <v>140540705.03348118</v>
      </c>
      <c r="P28">
        <f t="shared" si="5"/>
        <v>22771271.034495268</v>
      </c>
      <c r="Q28">
        <f t="shared" si="6"/>
        <v>56558908.783553787</v>
      </c>
      <c r="R28">
        <f t="shared" si="7"/>
        <v>-136939255.46525857</v>
      </c>
      <c r="S28">
        <f t="shared" si="8"/>
        <v>263927950.1388208</v>
      </c>
    </row>
    <row r="29" spans="1:19" x14ac:dyDescent="0.25">
      <c r="A29" s="2">
        <v>43556</v>
      </c>
      <c r="B29" s="3">
        <v>238123760.19999999</v>
      </c>
      <c r="C29" s="3">
        <v>349.3</v>
      </c>
      <c r="D29" s="3">
        <v>0</v>
      </c>
      <c r="E29" s="3">
        <v>0</v>
      </c>
      <c r="F29" s="3">
        <v>30</v>
      </c>
      <c r="G29" s="3">
        <v>21</v>
      </c>
      <c r="H29" s="3">
        <v>1.1566595959999999</v>
      </c>
      <c r="I29" s="3">
        <v>1.0828397089999999</v>
      </c>
      <c r="K29">
        <f t="shared" si="0"/>
        <v>145644350.68094257</v>
      </c>
      <c r="L29">
        <f t="shared" si="1"/>
        <v>20350104.063962046</v>
      </c>
      <c r="M29">
        <f t="shared" si="2"/>
        <v>0</v>
      </c>
      <c r="N29">
        <f t="shared" si="3"/>
        <v>0</v>
      </c>
      <c r="O29">
        <f t="shared" si="4"/>
        <v>136007133.90336889</v>
      </c>
      <c r="P29">
        <f t="shared" si="5"/>
        <v>22771271.034495268</v>
      </c>
      <c r="Q29">
        <f t="shared" si="6"/>
        <v>56655016.475615077</v>
      </c>
      <c r="R29">
        <f t="shared" si="7"/>
        <v>-137141622.36834702</v>
      </c>
      <c r="S29">
        <f t="shared" si="8"/>
        <v>244286253.79003683</v>
      </c>
    </row>
    <row r="30" spans="1:19" x14ac:dyDescent="0.25">
      <c r="A30" s="2">
        <v>43586</v>
      </c>
      <c r="B30" s="3">
        <v>240428351.30000001</v>
      </c>
      <c r="C30" s="3">
        <v>177.1</v>
      </c>
      <c r="D30" s="3">
        <v>2.5</v>
      </c>
      <c r="E30" s="3">
        <v>1</v>
      </c>
      <c r="F30" s="3">
        <v>31</v>
      </c>
      <c r="G30" s="3">
        <v>22</v>
      </c>
      <c r="H30" s="3">
        <v>1.1586250499999999</v>
      </c>
      <c r="I30" s="3">
        <v>1.0844399140000001</v>
      </c>
      <c r="K30">
        <f t="shared" si="0"/>
        <v>145644350.68094257</v>
      </c>
      <c r="L30">
        <f t="shared" si="1"/>
        <v>10317788.232830456</v>
      </c>
      <c r="M30">
        <f t="shared" si="2"/>
        <v>1929630.9142444236</v>
      </c>
      <c r="N30">
        <f t="shared" si="3"/>
        <v>4102706.2867551888</v>
      </c>
      <c r="O30">
        <f t="shared" si="4"/>
        <v>140540705.03348118</v>
      </c>
      <c r="P30">
        <f t="shared" si="5"/>
        <v>23855617.27423314</v>
      </c>
      <c r="Q30">
        <f t="shared" si="6"/>
        <v>56751287.521251284</v>
      </c>
      <c r="R30">
        <f t="shared" si="7"/>
        <v>-137344288.29202709</v>
      </c>
      <c r="S30">
        <f t="shared" si="8"/>
        <v>245797797.65171114</v>
      </c>
    </row>
    <row r="31" spans="1:19" x14ac:dyDescent="0.25">
      <c r="A31" s="2">
        <v>43617</v>
      </c>
      <c r="B31" s="3">
        <v>261805911.09999999</v>
      </c>
      <c r="C31" s="3">
        <v>35.799999999999997</v>
      </c>
      <c r="D31" s="3">
        <v>37.5</v>
      </c>
      <c r="E31" s="3">
        <v>0</v>
      </c>
      <c r="F31" s="3">
        <v>30</v>
      </c>
      <c r="G31" s="3">
        <v>20</v>
      </c>
      <c r="H31" s="3">
        <v>1.160593843</v>
      </c>
      <c r="I31" s="3">
        <v>1.086042484</v>
      </c>
      <c r="K31">
        <f t="shared" si="0"/>
        <v>145644350.68094257</v>
      </c>
      <c r="L31">
        <f t="shared" si="1"/>
        <v>2085696.3226162072</v>
      </c>
      <c r="M31">
        <f t="shared" si="2"/>
        <v>28944463.713666353</v>
      </c>
      <c r="N31">
        <f t="shared" si="3"/>
        <v>0</v>
      </c>
      <c r="O31">
        <f t="shared" si="4"/>
        <v>136007133.90336889</v>
      </c>
      <c r="P31">
        <f t="shared" si="5"/>
        <v>21686924.7947574</v>
      </c>
      <c r="Q31">
        <f t="shared" si="6"/>
        <v>56847722.116388708</v>
      </c>
      <c r="R31">
        <f t="shared" si="7"/>
        <v>-137547253.74289867</v>
      </c>
      <c r="S31">
        <f t="shared" si="8"/>
        <v>253669037.78884152</v>
      </c>
    </row>
    <row r="32" spans="1:19" x14ac:dyDescent="0.25">
      <c r="A32" s="2">
        <v>43647</v>
      </c>
      <c r="B32" s="3">
        <v>332403791.10000002</v>
      </c>
      <c r="C32" s="3">
        <v>0</v>
      </c>
      <c r="D32" s="3">
        <v>136.5</v>
      </c>
      <c r="E32" s="3">
        <v>1</v>
      </c>
      <c r="F32" s="3">
        <v>31</v>
      </c>
      <c r="G32" s="3">
        <v>22</v>
      </c>
      <c r="H32" s="3">
        <v>1.162565981</v>
      </c>
      <c r="I32" s="3">
        <v>1.0876474220000001</v>
      </c>
      <c r="K32">
        <f t="shared" si="0"/>
        <v>145644350.68094257</v>
      </c>
      <c r="L32">
        <f t="shared" si="1"/>
        <v>0</v>
      </c>
      <c r="M32">
        <f t="shared" si="2"/>
        <v>105357847.91774553</v>
      </c>
      <c r="N32">
        <f t="shared" si="3"/>
        <v>4102706.2867551888</v>
      </c>
      <c r="O32">
        <f t="shared" si="4"/>
        <v>140540705.03348118</v>
      </c>
      <c r="P32">
        <f t="shared" si="5"/>
        <v>23855617.27423314</v>
      </c>
      <c r="Q32">
        <f t="shared" si="6"/>
        <v>56944320.554916844</v>
      </c>
      <c r="R32">
        <f t="shared" si="7"/>
        <v>-137750519.10091171</v>
      </c>
      <c r="S32">
        <f t="shared" si="8"/>
        <v>338695028.6471628</v>
      </c>
    </row>
    <row r="33" spans="1:19" x14ac:dyDescent="0.25">
      <c r="A33" s="2">
        <v>43678</v>
      </c>
      <c r="B33" s="3">
        <v>300975559.89999998</v>
      </c>
      <c r="C33" s="3">
        <v>10.5</v>
      </c>
      <c r="D33" s="3">
        <v>75.8</v>
      </c>
      <c r="E33" s="3">
        <v>1</v>
      </c>
      <c r="F33" s="3">
        <v>31</v>
      </c>
      <c r="G33" s="3">
        <v>21</v>
      </c>
      <c r="H33" s="3">
        <v>1.1645414709999999</v>
      </c>
      <c r="I33" s="3">
        <v>1.0892547319999999</v>
      </c>
      <c r="K33">
        <f t="shared" si="0"/>
        <v>145644350.68094257</v>
      </c>
      <c r="L33">
        <f t="shared" si="1"/>
        <v>611726.57506899943</v>
      </c>
      <c r="M33">
        <f t="shared" si="2"/>
        <v>58506409.319890924</v>
      </c>
      <c r="N33">
        <f t="shared" si="3"/>
        <v>4102706.2867551888</v>
      </c>
      <c r="O33">
        <f t="shared" si="4"/>
        <v>140540705.03348118</v>
      </c>
      <c r="P33">
        <f t="shared" si="5"/>
        <v>22771271.034495268</v>
      </c>
      <c r="Q33">
        <f t="shared" si="6"/>
        <v>57041083.179706767</v>
      </c>
      <c r="R33">
        <f t="shared" si="7"/>
        <v>-137954084.87266606</v>
      </c>
      <c r="S33">
        <f t="shared" si="8"/>
        <v>291264167.23767483</v>
      </c>
    </row>
    <row r="34" spans="1:19" x14ac:dyDescent="0.25">
      <c r="A34" s="2">
        <v>43709</v>
      </c>
      <c r="B34" s="3">
        <v>262855031.90000001</v>
      </c>
      <c r="C34" s="3">
        <v>42.9</v>
      </c>
      <c r="D34" s="3">
        <v>23.4</v>
      </c>
      <c r="E34" s="3">
        <v>1</v>
      </c>
      <c r="F34" s="3">
        <v>30</v>
      </c>
      <c r="G34" s="3">
        <v>20</v>
      </c>
      <c r="H34" s="3">
        <v>1.1665203179999999</v>
      </c>
      <c r="I34" s="3">
        <v>1.0908644169999999</v>
      </c>
      <c r="K34">
        <f t="shared" si="0"/>
        <v>145644350.68094257</v>
      </c>
      <c r="L34">
        <f t="shared" si="1"/>
        <v>2499340.0067104832</v>
      </c>
      <c r="M34">
        <f t="shared" si="2"/>
        <v>18061345.357327804</v>
      </c>
      <c r="N34">
        <f t="shared" si="3"/>
        <v>4102706.2867551888</v>
      </c>
      <c r="O34">
        <f t="shared" si="4"/>
        <v>136007133.90336889</v>
      </c>
      <c r="P34">
        <f t="shared" si="5"/>
        <v>21686924.7947574</v>
      </c>
      <c r="Q34">
        <f t="shared" si="6"/>
        <v>57138010.235666379</v>
      </c>
      <c r="R34">
        <f t="shared" si="7"/>
        <v>-138157951.43811169</v>
      </c>
      <c r="S34">
        <f t="shared" si="8"/>
        <v>246981859.82741705</v>
      </c>
    </row>
    <row r="35" spans="1:19" x14ac:dyDescent="0.25">
      <c r="A35" s="2">
        <v>43739</v>
      </c>
      <c r="B35" s="3">
        <v>244083278</v>
      </c>
      <c r="C35" s="3">
        <v>244.3</v>
      </c>
      <c r="D35" s="3">
        <v>4.5</v>
      </c>
      <c r="E35" s="3">
        <v>1</v>
      </c>
      <c r="F35" s="3">
        <v>31</v>
      </c>
      <c r="G35" s="3">
        <v>22</v>
      </c>
      <c r="H35" s="3">
        <v>1.168502527</v>
      </c>
      <c r="I35" s="3">
        <v>1.09247648</v>
      </c>
      <c r="K35">
        <f t="shared" si="0"/>
        <v>145644350.68094257</v>
      </c>
      <c r="L35">
        <f t="shared" si="1"/>
        <v>14232838.313272053</v>
      </c>
      <c r="M35">
        <f t="shared" si="2"/>
        <v>3473335.6456399625</v>
      </c>
      <c r="N35">
        <f t="shared" si="3"/>
        <v>4102706.2867551888</v>
      </c>
      <c r="O35">
        <f t="shared" si="4"/>
        <v>140540705.03348118</v>
      </c>
      <c r="P35">
        <f t="shared" si="5"/>
        <v>23855617.27423314</v>
      </c>
      <c r="Q35">
        <f t="shared" si="6"/>
        <v>57235101.967703611</v>
      </c>
      <c r="R35">
        <f t="shared" si="7"/>
        <v>-138362119.17719856</v>
      </c>
      <c r="S35">
        <f t="shared" si="8"/>
        <v>250722536.02482912</v>
      </c>
    </row>
    <row r="36" spans="1:19" x14ac:dyDescent="0.25">
      <c r="A36" s="2">
        <v>43770</v>
      </c>
      <c r="B36" s="3">
        <v>253920207</v>
      </c>
      <c r="C36" s="3">
        <v>518.6</v>
      </c>
      <c r="D36" s="3">
        <v>0</v>
      </c>
      <c r="E36" s="3">
        <v>0</v>
      </c>
      <c r="F36" s="3">
        <v>30</v>
      </c>
      <c r="G36" s="3">
        <v>21</v>
      </c>
      <c r="H36" s="3">
        <v>1.170488105</v>
      </c>
      <c r="I36" s="3">
        <v>1.094090926</v>
      </c>
      <c r="K36">
        <f t="shared" si="0"/>
        <v>145644350.68094257</v>
      </c>
      <c r="L36">
        <f t="shared" si="1"/>
        <v>30213466.841026962</v>
      </c>
      <c r="M36">
        <f t="shared" si="2"/>
        <v>0</v>
      </c>
      <c r="N36">
        <f t="shared" si="3"/>
        <v>0</v>
      </c>
      <c r="O36">
        <f t="shared" si="4"/>
        <v>136007133.90336889</v>
      </c>
      <c r="P36">
        <f t="shared" si="5"/>
        <v>22771271.034495268</v>
      </c>
      <c r="Q36">
        <f t="shared" si="6"/>
        <v>57332358.718689501</v>
      </c>
      <c r="R36">
        <f t="shared" si="7"/>
        <v>-138566588.72317648</v>
      </c>
      <c r="S36">
        <f t="shared" si="8"/>
        <v>253401992.4553467</v>
      </c>
    </row>
    <row r="37" spans="1:19" x14ac:dyDescent="0.25">
      <c r="A37" s="2">
        <v>43800</v>
      </c>
      <c r="B37" s="3">
        <v>264697011.59999999</v>
      </c>
      <c r="C37" s="3">
        <v>566.6</v>
      </c>
      <c r="D37" s="3">
        <v>0</v>
      </c>
      <c r="E37" s="3">
        <v>2</v>
      </c>
      <c r="F37" s="3">
        <v>31</v>
      </c>
      <c r="G37" s="3">
        <v>20</v>
      </c>
      <c r="H37" s="3">
        <v>1.172477056</v>
      </c>
      <c r="I37" s="3">
        <v>1.0957077580000001</v>
      </c>
      <c r="K37">
        <f t="shared" si="0"/>
        <v>145644350.68094257</v>
      </c>
      <c r="L37">
        <f t="shared" si="1"/>
        <v>33009931.184199531</v>
      </c>
      <c r="M37">
        <f t="shared" si="2"/>
        <v>0</v>
      </c>
      <c r="N37">
        <f t="shared" si="3"/>
        <v>8205412.5735103777</v>
      </c>
      <c r="O37">
        <f t="shared" si="4"/>
        <v>140540705.03348118</v>
      </c>
      <c r="P37">
        <f t="shared" si="5"/>
        <v>21686924.7947574</v>
      </c>
      <c r="Q37">
        <f t="shared" si="6"/>
        <v>57429780.684550397</v>
      </c>
      <c r="R37">
        <f t="shared" si="7"/>
        <v>-138771360.45599541</v>
      </c>
      <c r="S37">
        <f t="shared" si="8"/>
        <v>267745744.49544606</v>
      </c>
    </row>
    <row r="38" spans="1:19" x14ac:dyDescent="0.25">
      <c r="A38" s="2">
        <v>43831</v>
      </c>
      <c r="B38" s="3">
        <v>270281846.19999999</v>
      </c>
      <c r="C38" s="3">
        <v>594.5</v>
      </c>
      <c r="D38" s="3">
        <v>0</v>
      </c>
      <c r="E38" s="3">
        <v>1</v>
      </c>
      <c r="F38" s="3">
        <v>31</v>
      </c>
      <c r="G38" s="3">
        <v>22</v>
      </c>
      <c r="H38" s="3">
        <v>1.1667567640000001</v>
      </c>
      <c r="I38" s="3">
        <v>1.0971337210000001</v>
      </c>
      <c r="K38">
        <f t="shared" si="0"/>
        <v>145644350.68094257</v>
      </c>
      <c r="L38">
        <f t="shared" si="1"/>
        <v>34635376.083668582</v>
      </c>
      <c r="M38">
        <f t="shared" si="2"/>
        <v>0</v>
      </c>
      <c r="N38">
        <f t="shared" si="3"/>
        <v>4102706.2867551888</v>
      </c>
      <c r="O38">
        <f t="shared" si="4"/>
        <v>140540705.03348118</v>
      </c>
      <c r="P38">
        <f t="shared" si="5"/>
        <v>23855617.27423314</v>
      </c>
      <c r="Q38">
        <f t="shared" si="6"/>
        <v>57149591.734727927</v>
      </c>
      <c r="R38">
        <f t="shared" si="7"/>
        <v>-138951958.63468412</v>
      </c>
      <c r="S38">
        <f t="shared" si="8"/>
        <v>266976388.45912448</v>
      </c>
    </row>
    <row r="39" spans="1:19" x14ac:dyDescent="0.25">
      <c r="A39" s="2">
        <v>43862</v>
      </c>
      <c r="B39" s="3">
        <v>253965396.19999999</v>
      </c>
      <c r="C39" s="3">
        <v>617.6</v>
      </c>
      <c r="D39" s="3">
        <v>0</v>
      </c>
      <c r="E39" s="3">
        <v>1</v>
      </c>
      <c r="F39" s="3">
        <v>29</v>
      </c>
      <c r="G39" s="3">
        <v>19</v>
      </c>
      <c r="H39" s="3">
        <v>1.16106438</v>
      </c>
      <c r="I39" s="3">
        <v>1.0985615399999999</v>
      </c>
      <c r="K39">
        <f t="shared" si="0"/>
        <v>145644350.68094257</v>
      </c>
      <c r="L39">
        <f t="shared" si="1"/>
        <v>35981174.548820384</v>
      </c>
      <c r="M39">
        <f t="shared" si="2"/>
        <v>0</v>
      </c>
      <c r="N39">
        <f t="shared" si="3"/>
        <v>4102706.2867551888</v>
      </c>
      <c r="O39">
        <f t="shared" si="4"/>
        <v>131473562.77325659</v>
      </c>
      <c r="P39">
        <f t="shared" si="5"/>
        <v>20602578.555019528</v>
      </c>
      <c r="Q39">
        <f t="shared" si="6"/>
        <v>56870769.762886934</v>
      </c>
      <c r="R39">
        <f t="shared" si="7"/>
        <v>-139132791.87572694</v>
      </c>
      <c r="S39">
        <f t="shared" si="8"/>
        <v>255542350.73195428</v>
      </c>
    </row>
    <row r="40" spans="1:19" x14ac:dyDescent="0.25">
      <c r="A40" s="2">
        <v>43891</v>
      </c>
      <c r="B40" s="3">
        <v>250421458</v>
      </c>
      <c r="C40" s="3">
        <v>456.3</v>
      </c>
      <c r="D40" s="3">
        <v>0</v>
      </c>
      <c r="E40" s="3">
        <v>0</v>
      </c>
      <c r="F40" s="3">
        <v>31</v>
      </c>
      <c r="G40" s="3">
        <v>22</v>
      </c>
      <c r="H40" s="3">
        <v>1.1553997680000001</v>
      </c>
      <c r="I40" s="3">
        <v>1.0999912169999999</v>
      </c>
      <c r="K40">
        <f t="shared" si="0"/>
        <v>145644350.68094257</v>
      </c>
      <c r="L40">
        <f t="shared" si="1"/>
        <v>26583889.162284233</v>
      </c>
      <c r="M40">
        <f t="shared" si="2"/>
        <v>0</v>
      </c>
      <c r="N40">
        <f t="shared" si="3"/>
        <v>0</v>
      </c>
      <c r="O40">
        <f t="shared" si="4"/>
        <v>140540705.03348118</v>
      </c>
      <c r="P40">
        <f t="shared" si="5"/>
        <v>23855617.27423314</v>
      </c>
      <c r="Q40">
        <f t="shared" si="6"/>
        <v>56593308.107532315</v>
      </c>
      <c r="R40">
        <f t="shared" si="7"/>
        <v>-139313860.43242383</v>
      </c>
      <c r="S40">
        <f t="shared" si="8"/>
        <v>253904009.82604963</v>
      </c>
    </row>
    <row r="41" spans="1:19" x14ac:dyDescent="0.25">
      <c r="A41" s="2">
        <v>43922</v>
      </c>
      <c r="B41" s="3">
        <v>218203458.59999999</v>
      </c>
      <c r="C41" s="3">
        <v>377.6</v>
      </c>
      <c r="D41" s="3">
        <v>0</v>
      </c>
      <c r="E41" s="3">
        <v>0</v>
      </c>
      <c r="F41" s="3">
        <v>30</v>
      </c>
      <c r="G41" s="3">
        <v>21</v>
      </c>
      <c r="H41" s="3">
        <v>1.1497627930000001</v>
      </c>
      <c r="I41" s="3">
        <v>1.1014227539999999</v>
      </c>
      <c r="K41">
        <f t="shared" si="0"/>
        <v>145644350.68094257</v>
      </c>
      <c r="L41">
        <f t="shared" si="1"/>
        <v>21998852.83295754</v>
      </c>
      <c r="M41">
        <f t="shared" si="2"/>
        <v>0</v>
      </c>
      <c r="N41">
        <f t="shared" si="3"/>
        <v>0</v>
      </c>
      <c r="O41">
        <f t="shared" si="4"/>
        <v>136007133.90336889</v>
      </c>
      <c r="P41">
        <f t="shared" si="5"/>
        <v>22771271.034495268</v>
      </c>
      <c r="Q41">
        <f t="shared" si="6"/>
        <v>56317200.156150542</v>
      </c>
      <c r="R41">
        <f t="shared" si="7"/>
        <v>-139495164.55807474</v>
      </c>
      <c r="S41">
        <f t="shared" si="8"/>
        <v>243243644.04984006</v>
      </c>
    </row>
    <row r="42" spans="1:19" x14ac:dyDescent="0.25">
      <c r="A42" s="2">
        <v>43952</v>
      </c>
      <c r="B42" s="3">
        <v>234783952.30000001</v>
      </c>
      <c r="C42" s="3">
        <v>205</v>
      </c>
      <c r="D42" s="3">
        <v>23.4</v>
      </c>
      <c r="E42" s="3">
        <v>1</v>
      </c>
      <c r="F42" s="3">
        <v>31</v>
      </c>
      <c r="G42" s="3">
        <v>20</v>
      </c>
      <c r="H42" s="3">
        <v>1.1441533189999999</v>
      </c>
      <c r="I42" s="3">
        <v>1.1028561539999999</v>
      </c>
      <c r="K42">
        <f t="shared" si="0"/>
        <v>145644350.68094257</v>
      </c>
      <c r="L42">
        <f t="shared" si="1"/>
        <v>11943233.132299513</v>
      </c>
      <c r="M42">
        <f t="shared" si="2"/>
        <v>18061345.357327804</v>
      </c>
      <c r="N42">
        <f t="shared" si="3"/>
        <v>4102706.2867551888</v>
      </c>
      <c r="O42">
        <f t="shared" si="4"/>
        <v>140540705.03348118</v>
      </c>
      <c r="P42">
        <f t="shared" si="5"/>
        <v>21686924.7947574</v>
      </c>
      <c r="Q42">
        <f t="shared" si="6"/>
        <v>56042439.247246496</v>
      </c>
      <c r="R42">
        <f t="shared" si="7"/>
        <v>-139676704.63262957</v>
      </c>
      <c r="S42">
        <f t="shared" si="8"/>
        <v>258344999.90018058</v>
      </c>
    </row>
    <row r="43" spans="1:19" x14ac:dyDescent="0.25">
      <c r="A43" s="2">
        <v>43983</v>
      </c>
      <c r="B43" s="3">
        <v>280693732.89999998</v>
      </c>
      <c r="C43" s="3">
        <v>25.2</v>
      </c>
      <c r="D43" s="3">
        <v>71</v>
      </c>
      <c r="E43" s="3">
        <v>0</v>
      </c>
      <c r="F43" s="3">
        <v>30</v>
      </c>
      <c r="G43" s="3">
        <v>22</v>
      </c>
      <c r="H43" s="3">
        <v>1.1385712130000001</v>
      </c>
      <c r="I43" s="3">
        <v>1.10429142</v>
      </c>
      <c r="K43">
        <f t="shared" si="0"/>
        <v>145644350.68094257</v>
      </c>
      <c r="L43">
        <f t="shared" si="1"/>
        <v>1468143.7801655985</v>
      </c>
      <c r="M43">
        <f t="shared" si="2"/>
        <v>54801517.964541629</v>
      </c>
      <c r="N43">
        <f t="shared" si="3"/>
        <v>0</v>
      </c>
      <c r="O43">
        <f t="shared" si="4"/>
        <v>136007133.90336889</v>
      </c>
      <c r="P43">
        <f t="shared" si="5"/>
        <v>23855617.27423314</v>
      </c>
      <c r="Q43">
        <f t="shared" si="6"/>
        <v>55769018.866269842</v>
      </c>
      <c r="R43">
        <f t="shared" si="7"/>
        <v>-139858481.03603825</v>
      </c>
      <c r="S43">
        <f t="shared" si="8"/>
        <v>277687301.43348348</v>
      </c>
    </row>
    <row r="44" spans="1:19" x14ac:dyDescent="0.25">
      <c r="A44" s="2">
        <v>44013</v>
      </c>
      <c r="B44" s="3">
        <v>347121684</v>
      </c>
      <c r="C44" s="3">
        <v>0</v>
      </c>
      <c r="D44" s="3">
        <v>168.3</v>
      </c>
      <c r="E44" s="3">
        <v>1</v>
      </c>
      <c r="F44" s="3">
        <v>31</v>
      </c>
      <c r="G44" s="3">
        <v>22</v>
      </c>
      <c r="H44" s="3">
        <v>1.133016341</v>
      </c>
      <c r="I44" s="3">
        <v>1.1057285539999999</v>
      </c>
      <c r="K44">
        <f t="shared" si="0"/>
        <v>145644350.68094257</v>
      </c>
      <c r="L44">
        <f t="shared" si="1"/>
        <v>0</v>
      </c>
      <c r="M44">
        <f t="shared" si="2"/>
        <v>129902753.14693461</v>
      </c>
      <c r="N44">
        <f t="shared" si="3"/>
        <v>4102706.2867551888</v>
      </c>
      <c r="O44">
        <f t="shared" si="4"/>
        <v>140540705.03348118</v>
      </c>
      <c r="P44">
        <f t="shared" si="5"/>
        <v>23855617.27423314</v>
      </c>
      <c r="Q44">
        <f t="shared" si="6"/>
        <v>55496932.449688613</v>
      </c>
      <c r="R44">
        <f t="shared" si="7"/>
        <v>-140040494.02160075</v>
      </c>
      <c r="S44">
        <f t="shared" si="8"/>
        <v>359502570.85043454</v>
      </c>
    </row>
    <row r="45" spans="1:19" x14ac:dyDescent="0.25">
      <c r="A45" s="2">
        <v>44044</v>
      </c>
      <c r="B45" s="3">
        <v>307825491.19999999</v>
      </c>
      <c r="C45" s="3">
        <v>4.4000000000000004</v>
      </c>
      <c r="D45" s="3">
        <v>82</v>
      </c>
      <c r="E45" s="3">
        <v>1</v>
      </c>
      <c r="F45" s="3">
        <v>31</v>
      </c>
      <c r="G45" s="3">
        <v>20</v>
      </c>
      <c r="H45" s="3">
        <v>1.1274885699999999</v>
      </c>
      <c r="I45" s="3">
        <v>1.107167558</v>
      </c>
      <c r="K45">
        <f t="shared" si="0"/>
        <v>145644350.68094257</v>
      </c>
      <c r="L45">
        <f t="shared" si="1"/>
        <v>256342.56479081881</v>
      </c>
      <c r="M45">
        <f t="shared" si="2"/>
        <v>63291893.987217098</v>
      </c>
      <c r="N45">
        <f t="shared" si="3"/>
        <v>4102706.2867551888</v>
      </c>
      <c r="O45">
        <f t="shared" si="4"/>
        <v>140540705.03348118</v>
      </c>
      <c r="P45">
        <f t="shared" si="5"/>
        <v>21686924.7947574</v>
      </c>
      <c r="Q45">
        <f t="shared" si="6"/>
        <v>55226173.482952446</v>
      </c>
      <c r="R45">
        <f t="shared" si="7"/>
        <v>-140222743.84261701</v>
      </c>
      <c r="S45">
        <f t="shared" si="8"/>
        <v>290526352.9882797</v>
      </c>
    </row>
    <row r="46" spans="1:19" x14ac:dyDescent="0.25">
      <c r="A46" s="2">
        <v>44075</v>
      </c>
      <c r="B46" s="3">
        <v>251413926.69999999</v>
      </c>
      <c r="C46" s="3">
        <v>84.9</v>
      </c>
      <c r="D46" s="3">
        <v>11</v>
      </c>
      <c r="E46" s="3">
        <v>1</v>
      </c>
      <c r="F46" s="3">
        <v>30</v>
      </c>
      <c r="G46" s="3">
        <v>21</v>
      </c>
      <c r="H46" s="3">
        <v>1.121987769</v>
      </c>
      <c r="I46" s="3">
        <v>1.108608434</v>
      </c>
      <c r="K46">
        <f t="shared" si="0"/>
        <v>145644350.68094257</v>
      </c>
      <c r="L46">
        <f t="shared" si="1"/>
        <v>4946246.306986481</v>
      </c>
      <c r="M46">
        <f t="shared" si="2"/>
        <v>8490376.0226754639</v>
      </c>
      <c r="N46">
        <f t="shared" si="3"/>
        <v>4102706.2867551888</v>
      </c>
      <c r="O46">
        <f t="shared" si="4"/>
        <v>136007133.90336889</v>
      </c>
      <c r="P46">
        <f t="shared" si="5"/>
        <v>22771271.034495268</v>
      </c>
      <c r="Q46">
        <f t="shared" si="6"/>
        <v>54956735.54947415</v>
      </c>
      <c r="R46">
        <f t="shared" si="7"/>
        <v>-140405230.75238696</v>
      </c>
      <c r="S46">
        <f t="shared" si="8"/>
        <v>236513589.03231105</v>
      </c>
    </row>
    <row r="47" spans="1:19" x14ac:dyDescent="0.25">
      <c r="A47" s="2">
        <v>44105</v>
      </c>
      <c r="B47" s="3">
        <v>240496299.80000001</v>
      </c>
      <c r="C47" s="3">
        <v>281.8</v>
      </c>
      <c r="D47" s="3">
        <v>0</v>
      </c>
      <c r="E47" s="3">
        <v>1</v>
      </c>
      <c r="F47" s="3">
        <v>31</v>
      </c>
      <c r="G47" s="3">
        <v>21</v>
      </c>
      <c r="H47" s="3">
        <v>1.116513804</v>
      </c>
      <c r="I47" s="3">
        <v>1.110051186</v>
      </c>
      <c r="K47">
        <f t="shared" si="0"/>
        <v>145644350.68094257</v>
      </c>
      <c r="L47">
        <f t="shared" si="1"/>
        <v>16417576.081375621</v>
      </c>
      <c r="M47">
        <f t="shared" si="2"/>
        <v>0</v>
      </c>
      <c r="N47">
        <f t="shared" si="3"/>
        <v>4102706.2867551888</v>
      </c>
      <c r="O47">
        <f t="shared" si="4"/>
        <v>140540705.03348118</v>
      </c>
      <c r="P47">
        <f t="shared" si="5"/>
        <v>22771271.034495268</v>
      </c>
      <c r="Q47">
        <f t="shared" si="6"/>
        <v>54688612.085721783</v>
      </c>
      <c r="R47">
        <f t="shared" si="7"/>
        <v>-140587955.25751054</v>
      </c>
      <c r="S47">
        <f t="shared" si="8"/>
        <v>243577265.94526112</v>
      </c>
    </row>
    <row r="48" spans="1:19" x14ac:dyDescent="0.25">
      <c r="A48" s="2">
        <v>44136</v>
      </c>
      <c r="B48" s="3">
        <v>241980400.40000001</v>
      </c>
      <c r="C48" s="3">
        <v>350.5</v>
      </c>
      <c r="D48" s="3">
        <v>0</v>
      </c>
      <c r="E48" s="3">
        <v>0</v>
      </c>
      <c r="F48" s="3">
        <v>30</v>
      </c>
      <c r="G48" s="3">
        <v>21</v>
      </c>
      <c r="H48" s="3">
        <v>1.111066546</v>
      </c>
      <c r="I48" s="3">
        <v>1.1114958159999999</v>
      </c>
      <c r="K48">
        <f t="shared" si="0"/>
        <v>145644350.68094257</v>
      </c>
      <c r="L48">
        <f t="shared" si="1"/>
        <v>20420015.672541361</v>
      </c>
      <c r="M48">
        <f t="shared" si="2"/>
        <v>0</v>
      </c>
      <c r="N48">
        <f t="shared" si="3"/>
        <v>0</v>
      </c>
      <c r="O48">
        <f t="shared" si="4"/>
        <v>136007133.90336889</v>
      </c>
      <c r="P48">
        <f t="shared" si="5"/>
        <v>22771271.034495268</v>
      </c>
      <c r="Q48">
        <f t="shared" si="6"/>
        <v>54421796.773071289</v>
      </c>
      <c r="R48">
        <f t="shared" si="7"/>
        <v>-140770917.61128765</v>
      </c>
      <c r="S48">
        <f t="shared" si="8"/>
        <v>238493650.45313174</v>
      </c>
    </row>
    <row r="49" spans="1:19" x14ac:dyDescent="0.25">
      <c r="A49" s="2">
        <v>44166</v>
      </c>
      <c r="B49" s="3">
        <v>266365374.19999999</v>
      </c>
      <c r="C49" s="3">
        <v>579.1</v>
      </c>
      <c r="D49" s="3">
        <v>0</v>
      </c>
      <c r="E49" s="3">
        <v>2</v>
      </c>
      <c r="F49" s="3">
        <v>31</v>
      </c>
      <c r="G49" s="3">
        <v>21</v>
      </c>
      <c r="H49" s="3">
        <v>1.105645864</v>
      </c>
      <c r="I49" s="3">
        <v>1.1129423249999999</v>
      </c>
      <c r="K49">
        <f t="shared" si="0"/>
        <v>145644350.68094257</v>
      </c>
      <c r="L49">
        <f t="shared" si="1"/>
        <v>33738177.106900722</v>
      </c>
      <c r="M49">
        <f t="shared" si="2"/>
        <v>0</v>
      </c>
      <c r="N49">
        <f t="shared" si="3"/>
        <v>8205412.5735103777</v>
      </c>
      <c r="O49">
        <f t="shared" si="4"/>
        <v>140540705.03348118</v>
      </c>
      <c r="P49">
        <f t="shared" si="5"/>
        <v>22771271.034495268</v>
      </c>
      <c r="Q49">
        <f t="shared" si="6"/>
        <v>54156283.194935493</v>
      </c>
      <c r="R49">
        <f t="shared" si="7"/>
        <v>-140954117.94036832</v>
      </c>
      <c r="S49">
        <f t="shared" si="8"/>
        <v>264102081.68389735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0"/>
  <sheetViews>
    <sheetView workbookViewId="0"/>
  </sheetViews>
  <sheetFormatPr defaultRowHeight="15" x14ac:dyDescent="0.25"/>
  <cols>
    <col min="1" max="2" width="9.7109375" customWidth="1"/>
    <col min="3" max="4" width="13.5703125" customWidth="1"/>
  </cols>
  <sheetData>
    <row r="1" spans="1:5" x14ac:dyDescent="0.25">
      <c r="A1" t="s">
        <v>1</v>
      </c>
      <c r="B1" t="s">
        <v>0</v>
      </c>
      <c r="C1" t="s">
        <v>4</v>
      </c>
      <c r="D1" t="s">
        <v>31</v>
      </c>
      <c r="E1" t="s">
        <v>32</v>
      </c>
    </row>
    <row r="2" spans="1:5" x14ac:dyDescent="0.25">
      <c r="A2" s="2">
        <v>42736</v>
      </c>
      <c r="B2" s="10">
        <f t="shared" ref="B2:B49" si="0">YEAR(A2)</f>
        <v>2017</v>
      </c>
      <c r="C2" s="3">
        <v>277000989.10000002</v>
      </c>
      <c r="D2">
        <v>271596140.99644274</v>
      </c>
      <c r="E2" s="9">
        <f t="shared" ref="E2:E49" si="1">ABS(D2-C2)/C2</f>
        <v>1.9512017343757883E-2</v>
      </c>
    </row>
    <row r="3" spans="1:5" x14ac:dyDescent="0.25">
      <c r="A3" s="2">
        <v>42767</v>
      </c>
      <c r="B3" s="10">
        <f t="shared" si="0"/>
        <v>2017</v>
      </c>
      <c r="C3" s="3">
        <v>242928835.30000001</v>
      </c>
      <c r="D3">
        <v>248784021.4996475</v>
      </c>
      <c r="E3" s="9">
        <f t="shared" si="1"/>
        <v>2.4102475082534946E-2</v>
      </c>
    </row>
    <row r="4" spans="1:5" x14ac:dyDescent="0.25">
      <c r="A4" s="2">
        <v>42795</v>
      </c>
      <c r="B4" s="10">
        <f t="shared" si="0"/>
        <v>2017</v>
      </c>
      <c r="C4" s="3">
        <v>268282989.5</v>
      </c>
      <c r="D4">
        <v>265917722.6765933</v>
      </c>
      <c r="E4" s="9">
        <f t="shared" si="1"/>
        <v>8.8163130573982833E-3</v>
      </c>
    </row>
    <row r="5" spans="1:5" x14ac:dyDescent="0.25">
      <c r="A5" s="2">
        <v>42826</v>
      </c>
      <c r="B5" s="10">
        <f t="shared" si="0"/>
        <v>2017</v>
      </c>
      <c r="C5" s="3">
        <v>234677447.19999999</v>
      </c>
      <c r="D5">
        <v>238928749.99639428</v>
      </c>
      <c r="E5" s="9">
        <f t="shared" si="1"/>
        <v>1.8115514921087351E-2</v>
      </c>
    </row>
    <row r="6" spans="1:5" x14ac:dyDescent="0.25">
      <c r="A6" s="2">
        <v>42856</v>
      </c>
      <c r="B6" s="10">
        <f t="shared" si="0"/>
        <v>2017</v>
      </c>
      <c r="C6" s="3">
        <v>244160124.5</v>
      </c>
      <c r="D6">
        <v>253752801.46642476</v>
      </c>
      <c r="E6" s="9">
        <f t="shared" si="1"/>
        <v>3.9288466886511449E-2</v>
      </c>
    </row>
    <row r="7" spans="1:5" x14ac:dyDescent="0.25">
      <c r="A7" s="2">
        <v>42887</v>
      </c>
      <c r="B7" s="10">
        <f t="shared" si="0"/>
        <v>2017</v>
      </c>
      <c r="C7" s="3">
        <v>275426179.89999998</v>
      </c>
      <c r="D7">
        <v>280597972.53533751</v>
      </c>
      <c r="E7" s="9">
        <f t="shared" si="1"/>
        <v>1.8777418461873429E-2</v>
      </c>
    </row>
    <row r="8" spans="1:5" x14ac:dyDescent="0.25">
      <c r="A8" s="2">
        <v>42917</v>
      </c>
      <c r="B8" s="10">
        <f t="shared" si="0"/>
        <v>2017</v>
      </c>
      <c r="C8" s="3">
        <v>302256564.30000001</v>
      </c>
      <c r="D8">
        <v>306229674.43391353</v>
      </c>
      <c r="E8" s="9">
        <f t="shared" si="1"/>
        <v>1.3144826624741453E-2</v>
      </c>
    </row>
    <row r="9" spans="1:5" x14ac:dyDescent="0.25">
      <c r="A9" s="2">
        <v>42948</v>
      </c>
      <c r="B9" s="10">
        <f t="shared" si="0"/>
        <v>2017</v>
      </c>
      <c r="C9" s="3">
        <v>284023807.19999999</v>
      </c>
      <c r="D9">
        <v>275853002.40764797</v>
      </c>
      <c r="E9" s="9">
        <f t="shared" si="1"/>
        <v>2.8768027838590358E-2</v>
      </c>
    </row>
    <row r="10" spans="1:5" x14ac:dyDescent="0.25">
      <c r="A10" s="2">
        <v>42979</v>
      </c>
      <c r="B10" s="10">
        <f t="shared" si="0"/>
        <v>2017</v>
      </c>
      <c r="C10" s="3">
        <v>268671076.80000001</v>
      </c>
      <c r="D10">
        <v>276322370.58948267</v>
      </c>
      <c r="E10" s="9">
        <f t="shared" si="1"/>
        <v>2.8478293535028749E-2</v>
      </c>
    </row>
    <row r="11" spans="1:5" x14ac:dyDescent="0.25">
      <c r="A11" s="2">
        <v>43009</v>
      </c>
      <c r="B11" s="10">
        <f t="shared" si="0"/>
        <v>2017</v>
      </c>
      <c r="C11" s="3">
        <v>249859153.69999999</v>
      </c>
      <c r="D11">
        <v>248968677.91435617</v>
      </c>
      <c r="E11" s="9">
        <f t="shared" si="1"/>
        <v>3.5639109972852518E-3</v>
      </c>
    </row>
    <row r="12" spans="1:5" x14ac:dyDescent="0.25">
      <c r="A12" s="2">
        <v>43040</v>
      </c>
      <c r="B12" s="10">
        <f t="shared" si="0"/>
        <v>2017</v>
      </c>
      <c r="C12" s="3">
        <v>253035874.40000001</v>
      </c>
      <c r="D12">
        <v>253493246.52672002</v>
      </c>
      <c r="E12" s="9">
        <f t="shared" si="1"/>
        <v>1.8075386654344346E-3</v>
      </c>
    </row>
    <row r="13" spans="1:5" x14ac:dyDescent="0.25">
      <c r="A13" s="2">
        <v>43070</v>
      </c>
      <c r="B13" s="10">
        <f t="shared" si="0"/>
        <v>2017</v>
      </c>
      <c r="C13" s="3">
        <v>278099027.30000001</v>
      </c>
      <c r="D13">
        <v>278231763.2267133</v>
      </c>
      <c r="E13" s="9">
        <f t="shared" si="1"/>
        <v>4.7729734261205673E-4</v>
      </c>
    </row>
    <row r="14" spans="1:5" x14ac:dyDescent="0.25">
      <c r="A14" s="2">
        <v>43101</v>
      </c>
      <c r="B14" s="10">
        <f t="shared" si="0"/>
        <v>2018</v>
      </c>
      <c r="C14" s="3">
        <v>289798490.89999998</v>
      </c>
      <c r="D14">
        <v>279552467.89113826</v>
      </c>
      <c r="E14" s="9">
        <f t="shared" si="1"/>
        <v>3.5355681035610667E-2</v>
      </c>
    </row>
    <row r="15" spans="1:5" x14ac:dyDescent="0.25">
      <c r="A15" s="2">
        <v>43132</v>
      </c>
      <c r="B15" s="10">
        <f t="shared" si="0"/>
        <v>2018</v>
      </c>
      <c r="C15" s="3">
        <v>251614557</v>
      </c>
      <c r="D15">
        <v>252051797.93613458</v>
      </c>
      <c r="E15" s="9">
        <f t="shared" si="1"/>
        <v>1.7377410168465603E-3</v>
      </c>
    </row>
    <row r="16" spans="1:5" x14ac:dyDescent="0.25">
      <c r="A16" s="2">
        <v>43160</v>
      </c>
      <c r="B16" s="10">
        <f t="shared" si="0"/>
        <v>2018</v>
      </c>
      <c r="C16" s="3">
        <v>268375998.5</v>
      </c>
      <c r="D16">
        <v>265003714.88604787</v>
      </c>
      <c r="E16" s="9">
        <f t="shared" si="1"/>
        <v>1.256551864846487E-2</v>
      </c>
    </row>
    <row r="17" spans="1:5" x14ac:dyDescent="0.25">
      <c r="A17" s="2">
        <v>43191</v>
      </c>
      <c r="B17" s="10">
        <f t="shared" si="0"/>
        <v>2018</v>
      </c>
      <c r="C17" s="3">
        <v>248656909</v>
      </c>
      <c r="D17">
        <v>250019551.65646023</v>
      </c>
      <c r="E17" s="9">
        <f t="shared" si="1"/>
        <v>5.4800112409513846E-3</v>
      </c>
    </row>
    <row r="18" spans="1:5" x14ac:dyDescent="0.25">
      <c r="A18" s="2">
        <v>43221</v>
      </c>
      <c r="B18" s="10">
        <f t="shared" si="0"/>
        <v>2018</v>
      </c>
      <c r="C18" s="3">
        <v>263110475.40000001</v>
      </c>
      <c r="D18">
        <v>268813925.66503513</v>
      </c>
      <c r="E18" s="9">
        <f t="shared" si="1"/>
        <v>2.1677017064274298E-2</v>
      </c>
    </row>
    <row r="19" spans="1:5" x14ac:dyDescent="0.25">
      <c r="A19" s="2">
        <v>43252</v>
      </c>
      <c r="B19" s="10">
        <f t="shared" si="0"/>
        <v>2018</v>
      </c>
      <c r="C19" s="3">
        <v>281217537.19999999</v>
      </c>
      <c r="D19">
        <v>267737030.12963471</v>
      </c>
      <c r="E19" s="9">
        <f t="shared" si="1"/>
        <v>4.7936224762462218E-2</v>
      </c>
    </row>
    <row r="20" spans="1:5" x14ac:dyDescent="0.25">
      <c r="A20" s="2">
        <v>43282</v>
      </c>
      <c r="B20" s="10">
        <f t="shared" si="0"/>
        <v>2018</v>
      </c>
      <c r="C20" s="3">
        <v>323148008.69999999</v>
      </c>
      <c r="D20">
        <v>316186891.30621445</v>
      </c>
      <c r="E20" s="9">
        <f t="shared" si="1"/>
        <v>2.1541576015862159E-2</v>
      </c>
    </row>
    <row r="21" spans="1:5" x14ac:dyDescent="0.25">
      <c r="A21" s="2">
        <v>43313</v>
      </c>
      <c r="B21" s="10">
        <f t="shared" si="0"/>
        <v>2018</v>
      </c>
      <c r="C21" s="3">
        <v>325222346.5</v>
      </c>
      <c r="D21">
        <v>326880585.44186568</v>
      </c>
      <c r="E21" s="9">
        <f t="shared" si="1"/>
        <v>5.0987853685684004E-3</v>
      </c>
    </row>
    <row r="22" spans="1:5" x14ac:dyDescent="0.25">
      <c r="A22" s="2">
        <v>43344</v>
      </c>
      <c r="B22" s="10">
        <f t="shared" si="0"/>
        <v>2018</v>
      </c>
      <c r="C22" s="3">
        <v>281705838.60000002</v>
      </c>
      <c r="D22">
        <v>279370530.69618344</v>
      </c>
      <c r="E22" s="9">
        <f t="shared" si="1"/>
        <v>8.2898810880967684E-3</v>
      </c>
    </row>
    <row r="23" spans="1:5" x14ac:dyDescent="0.25">
      <c r="A23" s="2">
        <v>43374</v>
      </c>
      <c r="B23" s="10">
        <f t="shared" si="0"/>
        <v>2018</v>
      </c>
      <c r="C23" s="3">
        <v>252830302.90000001</v>
      </c>
      <c r="D23">
        <v>258775031.09491286</v>
      </c>
      <c r="E23" s="9">
        <f t="shared" si="1"/>
        <v>2.3512720297867627E-2</v>
      </c>
    </row>
    <row r="24" spans="1:5" x14ac:dyDescent="0.25">
      <c r="A24" s="2">
        <v>43405</v>
      </c>
      <c r="B24" s="10">
        <f t="shared" si="0"/>
        <v>2018</v>
      </c>
      <c r="C24" s="3">
        <v>259398467.19999999</v>
      </c>
      <c r="D24">
        <v>255726776.92216834</v>
      </c>
      <c r="E24" s="9">
        <f t="shared" si="1"/>
        <v>1.4154633670216398E-2</v>
      </c>
    </row>
    <row r="25" spans="1:5" x14ac:dyDescent="0.25">
      <c r="A25" s="2">
        <v>43435</v>
      </c>
      <c r="B25" s="10">
        <f t="shared" si="0"/>
        <v>2018</v>
      </c>
      <c r="C25" s="3">
        <v>265712562.69999999</v>
      </c>
      <c r="D25">
        <v>267794946.75884891</v>
      </c>
      <c r="E25" s="9">
        <f t="shared" si="1"/>
        <v>7.8369800723348242E-3</v>
      </c>
    </row>
    <row r="26" spans="1:5" x14ac:dyDescent="0.25">
      <c r="A26" s="2">
        <v>43466</v>
      </c>
      <c r="B26" s="10">
        <f t="shared" si="0"/>
        <v>2019</v>
      </c>
      <c r="C26" s="3">
        <v>287103504.5</v>
      </c>
      <c r="D26">
        <v>278724399.71913266</v>
      </c>
      <c r="E26" s="9">
        <f t="shared" si="1"/>
        <v>2.9184961693378905E-2</v>
      </c>
    </row>
    <row r="27" spans="1:5" x14ac:dyDescent="0.25">
      <c r="A27" s="2">
        <v>43497</v>
      </c>
      <c r="B27" s="10">
        <f t="shared" si="0"/>
        <v>2019</v>
      </c>
      <c r="C27" s="3">
        <v>255789708.59999999</v>
      </c>
      <c r="D27">
        <v>253550045.51531938</v>
      </c>
      <c r="E27" s="9">
        <f t="shared" si="1"/>
        <v>8.7558764460808208E-3</v>
      </c>
    </row>
    <row r="28" spans="1:5" x14ac:dyDescent="0.25">
      <c r="A28" s="2">
        <v>43525</v>
      </c>
      <c r="B28" s="10">
        <f t="shared" si="0"/>
        <v>2019</v>
      </c>
      <c r="C28" s="3">
        <v>268817713.80000001</v>
      </c>
      <c r="D28">
        <v>263927950.1388208</v>
      </c>
      <c r="E28" s="9">
        <f t="shared" si="1"/>
        <v>1.8189886343640254E-2</v>
      </c>
    </row>
    <row r="29" spans="1:5" x14ac:dyDescent="0.25">
      <c r="A29" s="2">
        <v>43556</v>
      </c>
      <c r="B29" s="10">
        <f t="shared" si="0"/>
        <v>2019</v>
      </c>
      <c r="C29" s="3">
        <v>238123760.19999999</v>
      </c>
      <c r="D29">
        <v>244286253.79003683</v>
      </c>
      <c r="E29" s="9">
        <f t="shared" si="1"/>
        <v>2.5879372914575871E-2</v>
      </c>
    </row>
    <row r="30" spans="1:5" x14ac:dyDescent="0.25">
      <c r="A30" s="2">
        <v>43586</v>
      </c>
      <c r="B30" s="10">
        <f t="shared" si="0"/>
        <v>2019</v>
      </c>
      <c r="C30" s="3">
        <v>240428351.30000001</v>
      </c>
      <c r="D30">
        <v>245797797.65171114</v>
      </c>
      <c r="E30" s="9">
        <f t="shared" si="1"/>
        <v>2.2332833555936477E-2</v>
      </c>
    </row>
    <row r="31" spans="1:5" x14ac:dyDescent="0.25">
      <c r="A31" s="2">
        <v>43617</v>
      </c>
      <c r="B31" s="10">
        <f t="shared" si="0"/>
        <v>2019</v>
      </c>
      <c r="C31" s="3">
        <v>261805911.09999999</v>
      </c>
      <c r="D31">
        <v>253669037.78884152</v>
      </c>
      <c r="E31" s="9">
        <f t="shared" si="1"/>
        <v>3.1079792190217198E-2</v>
      </c>
    </row>
    <row r="32" spans="1:5" x14ac:dyDescent="0.25">
      <c r="A32" s="2">
        <v>43647</v>
      </c>
      <c r="B32" s="10">
        <f t="shared" si="0"/>
        <v>2019</v>
      </c>
      <c r="C32" s="3">
        <v>332403791.10000002</v>
      </c>
      <c r="D32">
        <v>338695028.6471628</v>
      </c>
      <c r="E32" s="9">
        <f t="shared" si="1"/>
        <v>1.8926491561193179E-2</v>
      </c>
    </row>
    <row r="33" spans="1:5" x14ac:dyDescent="0.25">
      <c r="A33" s="2">
        <v>43678</v>
      </c>
      <c r="B33" s="10">
        <f t="shared" si="0"/>
        <v>2019</v>
      </c>
      <c r="C33" s="3">
        <v>300975559.89999998</v>
      </c>
      <c r="D33">
        <v>291264167.23767483</v>
      </c>
      <c r="E33" s="9">
        <f t="shared" si="1"/>
        <v>3.2266382910133243E-2</v>
      </c>
    </row>
    <row r="34" spans="1:5" x14ac:dyDescent="0.25">
      <c r="A34" s="2">
        <v>43709</v>
      </c>
      <c r="B34" s="10">
        <f t="shared" si="0"/>
        <v>2019</v>
      </c>
      <c r="C34" s="3">
        <v>262855031.90000001</v>
      </c>
      <c r="D34">
        <v>246981859.82741705</v>
      </c>
      <c r="E34" s="9">
        <f t="shared" si="1"/>
        <v>6.0387552628711767E-2</v>
      </c>
    </row>
    <row r="35" spans="1:5" x14ac:dyDescent="0.25">
      <c r="A35" s="2">
        <v>43739</v>
      </c>
      <c r="B35" s="10">
        <f t="shared" si="0"/>
        <v>2019</v>
      </c>
      <c r="C35" s="3">
        <v>244083278</v>
      </c>
      <c r="D35">
        <v>250722536.02482912</v>
      </c>
      <c r="E35" s="9">
        <f t="shared" si="1"/>
        <v>2.7200790153388221E-2</v>
      </c>
    </row>
    <row r="36" spans="1:5" x14ac:dyDescent="0.25">
      <c r="A36" s="2">
        <v>43770</v>
      </c>
      <c r="B36" s="10">
        <f t="shared" si="0"/>
        <v>2019</v>
      </c>
      <c r="C36" s="3">
        <v>253920207</v>
      </c>
      <c r="D36">
        <v>253401992.4553467</v>
      </c>
      <c r="E36" s="9">
        <f t="shared" si="1"/>
        <v>2.0408558687623332E-3</v>
      </c>
    </row>
    <row r="37" spans="1:5" x14ac:dyDescent="0.25">
      <c r="A37" s="2">
        <v>43800</v>
      </c>
      <c r="B37" s="10">
        <f t="shared" si="0"/>
        <v>2019</v>
      </c>
      <c r="C37" s="3">
        <v>264697011.59999999</v>
      </c>
      <c r="D37">
        <v>267745744.49544606</v>
      </c>
      <c r="E37" s="9">
        <f t="shared" si="1"/>
        <v>1.1517821364954398E-2</v>
      </c>
    </row>
    <row r="38" spans="1:5" x14ac:dyDescent="0.25">
      <c r="A38" s="2">
        <v>43831</v>
      </c>
      <c r="B38" s="10">
        <f t="shared" si="0"/>
        <v>2020</v>
      </c>
      <c r="C38" s="3">
        <v>270281846.19999999</v>
      </c>
      <c r="D38">
        <v>266976388.45912448</v>
      </c>
      <c r="E38" s="9">
        <f t="shared" si="1"/>
        <v>1.222966983298456E-2</v>
      </c>
    </row>
    <row r="39" spans="1:5" x14ac:dyDescent="0.25">
      <c r="A39" s="2">
        <v>43862</v>
      </c>
      <c r="B39" s="10">
        <f t="shared" si="0"/>
        <v>2020</v>
      </c>
      <c r="C39" s="3">
        <v>253965396.19999999</v>
      </c>
      <c r="D39">
        <v>255542350.73195428</v>
      </c>
      <c r="E39" s="9">
        <f t="shared" si="1"/>
        <v>6.2093283398043054E-3</v>
      </c>
    </row>
    <row r="40" spans="1:5" x14ac:dyDescent="0.25">
      <c r="A40" s="2">
        <v>43891</v>
      </c>
      <c r="B40" s="10">
        <f t="shared" si="0"/>
        <v>2020</v>
      </c>
      <c r="C40" s="3">
        <v>250421458</v>
      </c>
      <c r="D40">
        <v>253904009.82604963</v>
      </c>
      <c r="E40" s="9">
        <f t="shared" si="1"/>
        <v>1.3906762838389135E-2</v>
      </c>
    </row>
    <row r="41" spans="1:5" x14ac:dyDescent="0.25">
      <c r="A41" s="2">
        <v>43922</v>
      </c>
      <c r="B41" s="10">
        <f t="shared" si="0"/>
        <v>2020</v>
      </c>
      <c r="C41" s="3">
        <v>218203458.59999999</v>
      </c>
      <c r="D41">
        <v>243243644.04984006</v>
      </c>
      <c r="E41" s="9">
        <f t="shared" si="1"/>
        <v>0.11475613452920801</v>
      </c>
    </row>
    <row r="42" spans="1:5" x14ac:dyDescent="0.25">
      <c r="A42" s="2">
        <v>43952</v>
      </c>
      <c r="B42" s="10">
        <f t="shared" si="0"/>
        <v>2020</v>
      </c>
      <c r="C42" s="3">
        <v>234783952.30000001</v>
      </c>
      <c r="D42">
        <v>258344999.90018058</v>
      </c>
      <c r="E42" s="9">
        <f t="shared" si="1"/>
        <v>0.10035203585837482</v>
      </c>
    </row>
    <row r="43" spans="1:5" x14ac:dyDescent="0.25">
      <c r="A43" s="2">
        <v>43983</v>
      </c>
      <c r="B43" s="10">
        <f t="shared" si="0"/>
        <v>2020</v>
      </c>
      <c r="C43" s="3">
        <v>280693732.89999998</v>
      </c>
      <c r="D43">
        <v>277687301.43348348</v>
      </c>
      <c r="E43" s="9">
        <f t="shared" si="1"/>
        <v>1.0710718174771528E-2</v>
      </c>
    </row>
    <row r="44" spans="1:5" x14ac:dyDescent="0.25">
      <c r="A44" s="2">
        <v>44013</v>
      </c>
      <c r="B44" s="10">
        <f t="shared" si="0"/>
        <v>2020</v>
      </c>
      <c r="C44" s="3">
        <v>347121684</v>
      </c>
      <c r="D44">
        <v>359502570.85043454</v>
      </c>
      <c r="E44" s="9">
        <f t="shared" si="1"/>
        <v>3.5667281593490259E-2</v>
      </c>
    </row>
    <row r="45" spans="1:5" x14ac:dyDescent="0.25">
      <c r="A45" s="2">
        <v>44044</v>
      </c>
      <c r="B45" s="10">
        <f t="shared" si="0"/>
        <v>2020</v>
      </c>
      <c r="C45" s="3">
        <v>307825491.19999999</v>
      </c>
      <c r="D45">
        <v>290526352.9882797</v>
      </c>
      <c r="E45" s="9">
        <f t="shared" si="1"/>
        <v>5.6197874140581534E-2</v>
      </c>
    </row>
    <row r="46" spans="1:5" x14ac:dyDescent="0.25">
      <c r="A46" s="2">
        <v>44075</v>
      </c>
      <c r="B46" s="10">
        <f t="shared" si="0"/>
        <v>2020</v>
      </c>
      <c r="C46" s="3">
        <v>251413926.69999999</v>
      </c>
      <c r="D46">
        <v>236513589.03231105</v>
      </c>
      <c r="E46" s="9">
        <f t="shared" si="1"/>
        <v>5.9266158654245053E-2</v>
      </c>
    </row>
    <row r="47" spans="1:5" x14ac:dyDescent="0.25">
      <c r="A47" s="2">
        <v>44105</v>
      </c>
      <c r="B47" s="10">
        <f t="shared" si="0"/>
        <v>2020</v>
      </c>
      <c r="C47" s="3">
        <v>240496299.80000001</v>
      </c>
      <c r="D47">
        <v>243577265.94526112</v>
      </c>
      <c r="E47" s="9">
        <f t="shared" si="1"/>
        <v>1.2810867143583008E-2</v>
      </c>
    </row>
    <row r="48" spans="1:5" x14ac:dyDescent="0.25">
      <c r="A48" s="2">
        <v>44136</v>
      </c>
      <c r="B48" s="10">
        <f t="shared" si="0"/>
        <v>2020</v>
      </c>
      <c r="C48" s="3">
        <v>241980400.40000001</v>
      </c>
      <c r="D48">
        <v>238493650.45313174</v>
      </c>
      <c r="E48" s="9">
        <f t="shared" si="1"/>
        <v>1.4409224635981181E-2</v>
      </c>
    </row>
    <row r="49" spans="1:5" x14ac:dyDescent="0.25">
      <c r="A49" s="2">
        <v>44166</v>
      </c>
      <c r="B49" s="10">
        <f t="shared" si="0"/>
        <v>2020</v>
      </c>
      <c r="C49" s="3">
        <v>266365374.19999999</v>
      </c>
      <c r="D49">
        <v>264102081.68389735</v>
      </c>
      <c r="E49" s="9">
        <f t="shared" si="1"/>
        <v>8.4969471835451577E-3</v>
      </c>
    </row>
    <row r="50" spans="1:5" x14ac:dyDescent="0.25">
      <c r="E50" s="13">
        <f>AVERAGE(E2:E49)</f>
        <v>2.3808635241548817E-2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D9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26.7109375" customWidth="1"/>
  </cols>
  <sheetData>
    <row r="2" spans="1:4" x14ac:dyDescent="0.25">
      <c r="A2" s="15" t="s">
        <v>42</v>
      </c>
    </row>
    <row r="3" spans="1:4" x14ac:dyDescent="0.25">
      <c r="B3" t="s">
        <v>41</v>
      </c>
      <c r="C3" t="s">
        <v>34</v>
      </c>
      <c r="D3" t="s">
        <v>35</v>
      </c>
    </row>
    <row r="4" spans="1:4" x14ac:dyDescent="0.25">
      <c r="A4" s="11">
        <v>2017</v>
      </c>
      <c r="B4" s="12">
        <v>3178422069.2000003</v>
      </c>
      <c r="C4" s="12">
        <v>3198676144.2696738</v>
      </c>
      <c r="D4" s="13">
        <v>6.3723679954095684E-3</v>
      </c>
    </row>
    <row r="5" spans="1:4" x14ac:dyDescent="0.25">
      <c r="A5" s="11">
        <v>2018</v>
      </c>
      <c r="B5" s="12">
        <v>3310791494.5999994</v>
      </c>
      <c r="C5" s="12">
        <v>3287913250.3846445</v>
      </c>
      <c r="D5" s="13">
        <v>6.9102038750159965E-3</v>
      </c>
    </row>
    <row r="6" spans="1:4" x14ac:dyDescent="0.25">
      <c r="A6" s="11">
        <v>2019</v>
      </c>
      <c r="B6" s="12">
        <v>3211003829</v>
      </c>
      <c r="C6" s="12">
        <v>3188766813.2917385</v>
      </c>
      <c r="D6" s="13">
        <v>6.9252535632094662E-3</v>
      </c>
    </row>
    <row r="7" spans="1:4" x14ac:dyDescent="0.25">
      <c r="A7" s="11">
        <v>2020</v>
      </c>
      <c r="B7" s="12">
        <v>3163553020.4999995</v>
      </c>
      <c r="C7" s="12">
        <v>3188414205.3539481</v>
      </c>
      <c r="D7" s="13">
        <v>7.8586275282401565E-3</v>
      </c>
    </row>
    <row r="8" spans="1:4" x14ac:dyDescent="0.25">
      <c r="C8" s="16" t="s">
        <v>36</v>
      </c>
      <c r="D8" s="14">
        <f>AVERAGE(D4:D7)</f>
        <v>7.0166132404687965E-3</v>
      </c>
    </row>
    <row r="9" spans="1:4" x14ac:dyDescent="0.25">
      <c r="C9" s="16" t="s">
        <v>37</v>
      </c>
      <c r="D9" s="14">
        <v>2.3808635241548817E-2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3:C7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8.140625" customWidth="1"/>
    <col min="3" max="3" width="22.140625" customWidth="1"/>
  </cols>
  <sheetData>
    <row r="3" spans="1:3" x14ac:dyDescent="0.25">
      <c r="B3" t="s">
        <v>43</v>
      </c>
      <c r="C3" t="s">
        <v>33</v>
      </c>
    </row>
    <row r="4" spans="1:3" x14ac:dyDescent="0.25">
      <c r="A4" s="11">
        <v>2017</v>
      </c>
      <c r="B4" s="12">
        <v>3178422069.2000003</v>
      </c>
      <c r="C4" s="12">
        <v>3198676144.2696738</v>
      </c>
    </row>
    <row r="5" spans="1:3" x14ac:dyDescent="0.25">
      <c r="A5" s="11">
        <v>2018</v>
      </c>
      <c r="B5" s="12">
        <v>3310791494.5999994</v>
      </c>
      <c r="C5" s="12">
        <v>3287913250.3846445</v>
      </c>
    </row>
    <row r="6" spans="1:3" x14ac:dyDescent="0.25">
      <c r="A6" s="11">
        <v>2019</v>
      </c>
      <c r="B6" s="12">
        <v>3211003829</v>
      </c>
      <c r="C6" s="12">
        <v>3188766813.2917385</v>
      </c>
    </row>
    <row r="7" spans="1:3" x14ac:dyDescent="0.25">
      <c r="A7" s="11">
        <v>2020</v>
      </c>
      <c r="B7" s="12">
        <v>3163553020.4999995</v>
      </c>
      <c r="C7" s="12">
        <v>3188414205.3539481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73"/>
  <sheetViews>
    <sheetView workbookViewId="0">
      <selection activeCell="L1" sqref="L1:R1"/>
    </sheetView>
  </sheetViews>
  <sheetFormatPr defaultRowHeight="15" x14ac:dyDescent="0.25"/>
  <cols>
    <col min="1" max="1" width="9.7109375" customWidth="1"/>
    <col min="2" max="2" width="13.5703125" customWidth="1"/>
    <col min="3" max="3" width="10.28515625" customWidth="1"/>
    <col min="4" max="4" width="10.140625" customWidth="1"/>
    <col min="5" max="5" width="8.5703125" customWidth="1"/>
    <col min="6" max="6" width="11.140625" customWidth="1"/>
    <col min="7" max="7" width="9.42578125" customWidth="1"/>
    <col min="8" max="8" width="11.5703125" customWidth="1"/>
    <col min="9" max="9" width="11" customWidth="1"/>
    <col min="10" max="10" width="13.5703125" customWidth="1"/>
  </cols>
  <sheetData>
    <row r="1" spans="1:19" x14ac:dyDescent="0.25">
      <c r="A1" t="s">
        <v>1</v>
      </c>
      <c r="B1" t="s">
        <v>4</v>
      </c>
      <c r="C1" t="s">
        <v>5</v>
      </c>
      <c r="D1" t="s">
        <v>6</v>
      </c>
      <c r="E1" t="s">
        <v>7</v>
      </c>
      <c r="F1" t="s">
        <v>2</v>
      </c>
      <c r="G1" t="s">
        <v>3</v>
      </c>
      <c r="H1" t="s">
        <v>8</v>
      </c>
      <c r="I1" t="s">
        <v>9</v>
      </c>
      <c r="K1" t="s">
        <v>4</v>
      </c>
      <c r="L1" t="s">
        <v>5</v>
      </c>
      <c r="M1" t="s">
        <v>6</v>
      </c>
      <c r="N1" t="s">
        <v>7</v>
      </c>
      <c r="O1" t="s">
        <v>2</v>
      </c>
      <c r="P1" t="s">
        <v>3</v>
      </c>
      <c r="Q1" t="s">
        <v>8</v>
      </c>
      <c r="R1" t="s">
        <v>9</v>
      </c>
      <c r="S1" t="s">
        <v>38</v>
      </c>
    </row>
    <row r="2" spans="1:19" x14ac:dyDescent="0.25">
      <c r="A2" s="2">
        <v>42736</v>
      </c>
      <c r="B2" s="3">
        <v>277000989.10000002</v>
      </c>
      <c r="C2" s="3">
        <v>620.29999999999995</v>
      </c>
      <c r="D2" s="3">
        <v>0</v>
      </c>
      <c r="E2" s="3">
        <v>1</v>
      </c>
      <c r="F2" s="3">
        <v>31</v>
      </c>
      <c r="G2" s="3">
        <v>21</v>
      </c>
      <c r="H2" s="3">
        <v>1.089731308</v>
      </c>
      <c r="I2" s="3">
        <v>1.0341741520000001</v>
      </c>
      <c r="K2">
        <f t="shared" ref="K2:K33" si="0">WHSL_kWh</f>
        <v>145644350.68094257</v>
      </c>
      <c r="L2">
        <f t="shared" ref="L2:L33" si="1">N10HDD18*C2</f>
        <v>36138475.668123834</v>
      </c>
      <c r="M2">
        <f t="shared" ref="M2:M33" si="2">N10CDD18*D2</f>
        <v>0</v>
      </c>
      <c r="N2">
        <f t="shared" ref="N2:N33" si="3">StatDays*E2</f>
        <v>4102706.2867551888</v>
      </c>
      <c r="O2">
        <f t="shared" ref="O2:O33" si="4">MonthDays*F2</f>
        <v>140540705.03348118</v>
      </c>
      <c r="P2">
        <f t="shared" ref="P2:P33" si="5">PeakDays*G2</f>
        <v>22771271.034495268</v>
      </c>
      <c r="Q2">
        <f t="shared" ref="Q2:Q33" si="6">OntarioGDP*H2</f>
        <v>53376763.070345521</v>
      </c>
      <c r="R2">
        <f t="shared" ref="R2:R33" si="7">LondonPop*I2</f>
        <v>-130978130.77770083</v>
      </c>
      <c r="S2">
        <f t="shared" ref="S2:S33" si="8">SUM(K2:R2)</f>
        <v>271596140.99644274</v>
      </c>
    </row>
    <row r="3" spans="1:19" x14ac:dyDescent="0.25">
      <c r="A3" s="2">
        <v>42767</v>
      </c>
      <c r="B3" s="3">
        <v>242928835.30000001</v>
      </c>
      <c r="C3" s="3">
        <v>501</v>
      </c>
      <c r="D3" s="3">
        <v>0</v>
      </c>
      <c r="E3" s="3">
        <v>1</v>
      </c>
      <c r="F3" s="3">
        <v>28</v>
      </c>
      <c r="G3" s="3">
        <v>19</v>
      </c>
      <c r="H3" s="3">
        <v>1.0922582709999999</v>
      </c>
      <c r="I3" s="3">
        <v>1.0358805019999999</v>
      </c>
      <c r="K3">
        <f t="shared" si="0"/>
        <v>145644350.68094257</v>
      </c>
      <c r="L3">
        <f t="shared" si="1"/>
        <v>29188096.581863686</v>
      </c>
      <c r="M3">
        <f t="shared" si="2"/>
        <v>0</v>
      </c>
      <c r="N3">
        <f t="shared" si="3"/>
        <v>4102706.2867551888</v>
      </c>
      <c r="O3">
        <f t="shared" si="4"/>
        <v>126939991.64314428</v>
      </c>
      <c r="P3">
        <f t="shared" si="5"/>
        <v>20602578.555019528</v>
      </c>
      <c r="Q3">
        <f t="shared" si="6"/>
        <v>53500537.714928396</v>
      </c>
      <c r="R3">
        <f t="shared" si="7"/>
        <v>-131194239.96300612</v>
      </c>
      <c r="S3">
        <f t="shared" si="8"/>
        <v>248784021.4996475</v>
      </c>
    </row>
    <row r="4" spans="1:19" x14ac:dyDescent="0.25">
      <c r="A4" s="2">
        <v>42795</v>
      </c>
      <c r="B4" s="3">
        <v>268282989.5</v>
      </c>
      <c r="C4" s="3">
        <v>559.20000000000005</v>
      </c>
      <c r="D4" s="3">
        <v>0</v>
      </c>
      <c r="E4" s="3">
        <v>0</v>
      </c>
      <c r="F4" s="3">
        <v>31</v>
      </c>
      <c r="G4" s="3">
        <v>23</v>
      </c>
      <c r="H4" s="3">
        <v>1.0947910940000001</v>
      </c>
      <c r="I4" s="3">
        <v>1.0375896659999999</v>
      </c>
      <c r="K4">
        <f t="shared" si="0"/>
        <v>145644350.68094257</v>
      </c>
      <c r="L4">
        <f t="shared" si="1"/>
        <v>32578809.597960427</v>
      </c>
      <c r="M4">
        <f t="shared" si="2"/>
        <v>0</v>
      </c>
      <c r="N4">
        <f t="shared" si="3"/>
        <v>0</v>
      </c>
      <c r="O4">
        <f t="shared" si="4"/>
        <v>140540705.03348118</v>
      </c>
      <c r="P4">
        <f t="shared" si="5"/>
        <v>24939963.513971008</v>
      </c>
      <c r="Q4">
        <f t="shared" si="6"/>
        <v>53624599.391579911</v>
      </c>
      <c r="R4">
        <f t="shared" si="7"/>
        <v>-131410705.54134184</v>
      </c>
      <c r="S4">
        <f t="shared" si="8"/>
        <v>265917722.6765933</v>
      </c>
    </row>
    <row r="5" spans="1:19" x14ac:dyDescent="0.25">
      <c r="A5" s="2">
        <v>42826</v>
      </c>
      <c r="B5" s="3">
        <v>234677447.19999999</v>
      </c>
      <c r="C5" s="3">
        <v>249.8</v>
      </c>
      <c r="D5" s="3">
        <v>0</v>
      </c>
      <c r="E5" s="3">
        <v>0</v>
      </c>
      <c r="F5" s="3">
        <v>30</v>
      </c>
      <c r="G5" s="3">
        <v>19</v>
      </c>
      <c r="H5" s="3">
        <v>1.0973297900000001</v>
      </c>
      <c r="I5" s="3">
        <v>1.0393016509999999</v>
      </c>
      <c r="K5">
        <f t="shared" si="0"/>
        <v>145644350.68094257</v>
      </c>
      <c r="L5">
        <f t="shared" si="1"/>
        <v>14553266.519260576</v>
      </c>
      <c r="M5">
        <f t="shared" si="2"/>
        <v>0</v>
      </c>
      <c r="N5">
        <f t="shared" si="3"/>
        <v>0</v>
      </c>
      <c r="O5">
        <f t="shared" si="4"/>
        <v>136007133.90336889</v>
      </c>
      <c r="P5">
        <f t="shared" si="5"/>
        <v>20602578.555019528</v>
      </c>
      <c r="Q5">
        <f t="shared" si="6"/>
        <v>53748948.737060621</v>
      </c>
      <c r="R5">
        <f t="shared" si="7"/>
        <v>-131627528.39925782</v>
      </c>
      <c r="S5">
        <f t="shared" si="8"/>
        <v>238928749.99639428</v>
      </c>
    </row>
    <row r="6" spans="1:19" x14ac:dyDescent="0.25">
      <c r="A6" s="2">
        <v>42856</v>
      </c>
      <c r="B6" s="3">
        <v>244160124.5</v>
      </c>
      <c r="C6" s="3">
        <v>186.5</v>
      </c>
      <c r="D6" s="3">
        <v>8.6999999999999993</v>
      </c>
      <c r="E6" s="3">
        <v>1</v>
      </c>
      <c r="F6" s="3">
        <v>31</v>
      </c>
      <c r="G6" s="3">
        <v>22</v>
      </c>
      <c r="H6" s="3">
        <v>1.0998743740000001</v>
      </c>
      <c r="I6" s="3">
        <v>1.0410164609999999</v>
      </c>
      <c r="K6">
        <f t="shared" si="0"/>
        <v>145644350.68094257</v>
      </c>
      <c r="L6">
        <f t="shared" si="1"/>
        <v>10865429.166701751</v>
      </c>
      <c r="M6">
        <f t="shared" si="2"/>
        <v>6715115.5815705936</v>
      </c>
      <c r="N6">
        <f t="shared" si="3"/>
        <v>4102706.2867551888</v>
      </c>
      <c r="O6">
        <f t="shared" si="4"/>
        <v>140540705.03348118</v>
      </c>
      <c r="P6">
        <f t="shared" si="5"/>
        <v>23855617.27423314</v>
      </c>
      <c r="Q6">
        <f t="shared" si="6"/>
        <v>53873586.486094251</v>
      </c>
      <c r="R6">
        <f t="shared" si="7"/>
        <v>-131844709.04335393</v>
      </c>
      <c r="S6">
        <f t="shared" si="8"/>
        <v>253752801.46642476</v>
      </c>
    </row>
    <row r="7" spans="1:19" x14ac:dyDescent="0.25">
      <c r="A7" s="2">
        <v>42887</v>
      </c>
      <c r="B7" s="3">
        <v>275426179.89999998</v>
      </c>
      <c r="C7" s="3">
        <v>28.7</v>
      </c>
      <c r="D7" s="3">
        <v>66.7</v>
      </c>
      <c r="E7" s="3">
        <v>0</v>
      </c>
      <c r="F7" s="3">
        <v>30</v>
      </c>
      <c r="G7" s="3">
        <v>22</v>
      </c>
      <c r="H7" s="3">
        <v>1.102424858</v>
      </c>
      <c r="I7" s="3">
        <v>1.0427341000000001</v>
      </c>
      <c r="K7">
        <f t="shared" si="0"/>
        <v>145644350.68094257</v>
      </c>
      <c r="L7">
        <f t="shared" si="1"/>
        <v>1672052.6385219316</v>
      </c>
      <c r="M7">
        <f t="shared" si="2"/>
        <v>51482552.792041227</v>
      </c>
      <c r="N7">
        <f t="shared" si="3"/>
        <v>0</v>
      </c>
      <c r="O7">
        <f t="shared" si="4"/>
        <v>136007133.90336889</v>
      </c>
      <c r="P7">
        <f t="shared" si="5"/>
        <v>23855617.27423314</v>
      </c>
      <c r="Q7">
        <f t="shared" si="6"/>
        <v>53998513.226459779</v>
      </c>
      <c r="R7">
        <f t="shared" si="7"/>
        <v>-132062247.98023011</v>
      </c>
      <c r="S7">
        <f t="shared" si="8"/>
        <v>280597972.53533751</v>
      </c>
    </row>
    <row r="8" spans="1:19" x14ac:dyDescent="0.25">
      <c r="A8" s="2">
        <v>42917</v>
      </c>
      <c r="B8" s="3">
        <v>302256564.30000001</v>
      </c>
      <c r="C8" s="3">
        <v>0.2</v>
      </c>
      <c r="D8" s="3">
        <v>93.8</v>
      </c>
      <c r="E8" s="3">
        <v>1</v>
      </c>
      <c r="F8" s="3">
        <v>31</v>
      </c>
      <c r="G8" s="3">
        <v>20</v>
      </c>
      <c r="H8" s="3">
        <v>1.1049812560000001</v>
      </c>
      <c r="I8" s="3">
        <v>1.0444545730000001</v>
      </c>
      <c r="K8">
        <f t="shared" si="0"/>
        <v>145644350.68094257</v>
      </c>
      <c r="L8">
        <f t="shared" si="1"/>
        <v>11651.934763219037</v>
      </c>
      <c r="M8">
        <f t="shared" si="2"/>
        <v>72399751.90245077</v>
      </c>
      <c r="N8">
        <f t="shared" si="3"/>
        <v>4102706.2867551888</v>
      </c>
      <c r="O8">
        <f t="shared" si="4"/>
        <v>140540705.03348118</v>
      </c>
      <c r="P8">
        <f t="shared" si="5"/>
        <v>21686924.7947574</v>
      </c>
      <c r="Q8">
        <f t="shared" si="6"/>
        <v>54123729.643899359</v>
      </c>
      <c r="R8">
        <f t="shared" si="7"/>
        <v>-132280145.84313618</v>
      </c>
      <c r="S8">
        <f t="shared" si="8"/>
        <v>306229674.43391353</v>
      </c>
    </row>
    <row r="9" spans="1:19" x14ac:dyDescent="0.25">
      <c r="A9" s="2">
        <v>42948</v>
      </c>
      <c r="B9" s="3">
        <v>284023807.19999999</v>
      </c>
      <c r="C9" s="3">
        <v>20.8</v>
      </c>
      <c r="D9" s="3">
        <v>50.2</v>
      </c>
      <c r="E9" s="3">
        <v>1</v>
      </c>
      <c r="F9" s="3">
        <v>31</v>
      </c>
      <c r="G9" s="3">
        <v>22</v>
      </c>
      <c r="H9" s="3">
        <v>1.1075435819999999</v>
      </c>
      <c r="I9" s="3">
        <v>1.0461778850000001</v>
      </c>
      <c r="K9">
        <f t="shared" si="0"/>
        <v>145644350.68094257</v>
      </c>
      <c r="L9">
        <f t="shared" si="1"/>
        <v>1211801.2153747797</v>
      </c>
      <c r="M9">
        <f t="shared" si="2"/>
        <v>38746988.75802803</v>
      </c>
      <c r="N9">
        <f t="shared" si="3"/>
        <v>4102706.2867551888</v>
      </c>
      <c r="O9">
        <f t="shared" si="4"/>
        <v>140540705.03348118</v>
      </c>
      <c r="P9">
        <f t="shared" si="5"/>
        <v>23855617.27423314</v>
      </c>
      <c r="Q9">
        <f t="shared" si="6"/>
        <v>54249236.424155116</v>
      </c>
      <c r="R9">
        <f t="shared" si="7"/>
        <v>-132498403.26532206</v>
      </c>
      <c r="S9">
        <f t="shared" si="8"/>
        <v>275853002.40764797</v>
      </c>
    </row>
    <row r="10" spans="1:19" x14ac:dyDescent="0.25">
      <c r="A10" s="2">
        <v>42979</v>
      </c>
      <c r="B10" s="3">
        <v>268671076.80000001</v>
      </c>
      <c r="C10" s="3">
        <v>66</v>
      </c>
      <c r="D10" s="3">
        <v>56.2</v>
      </c>
      <c r="E10" s="3">
        <v>1</v>
      </c>
      <c r="F10" s="3">
        <v>30</v>
      </c>
      <c r="G10" s="3">
        <v>20</v>
      </c>
      <c r="H10" s="3">
        <v>1.11011185</v>
      </c>
      <c r="I10" s="3">
        <v>1.0479040399999999</v>
      </c>
      <c r="K10">
        <f t="shared" si="0"/>
        <v>145644350.68094257</v>
      </c>
      <c r="L10">
        <f t="shared" si="1"/>
        <v>3845138.4718622817</v>
      </c>
      <c r="M10">
        <f t="shared" si="2"/>
        <v>43378102.952214643</v>
      </c>
      <c r="N10">
        <f t="shared" si="3"/>
        <v>4102706.2867551888</v>
      </c>
      <c r="O10">
        <f t="shared" si="4"/>
        <v>136007133.90336889</v>
      </c>
      <c r="P10">
        <f t="shared" si="5"/>
        <v>21686924.7947574</v>
      </c>
      <c r="Q10">
        <f t="shared" si="6"/>
        <v>54375034.25296922</v>
      </c>
      <c r="R10">
        <f t="shared" si="7"/>
        <v>-132717020.7533876</v>
      </c>
      <c r="S10">
        <f t="shared" si="8"/>
        <v>276322370.58948267</v>
      </c>
    </row>
    <row r="11" spans="1:19" x14ac:dyDescent="0.25">
      <c r="A11" s="2">
        <v>43009</v>
      </c>
      <c r="B11" s="3">
        <v>249859153.69999999</v>
      </c>
      <c r="C11" s="3">
        <v>176</v>
      </c>
      <c r="D11" s="3">
        <v>5.3</v>
      </c>
      <c r="E11" s="3">
        <v>1</v>
      </c>
      <c r="F11" s="3">
        <v>31</v>
      </c>
      <c r="G11" s="3">
        <v>21</v>
      </c>
      <c r="H11" s="3">
        <v>1.112686074</v>
      </c>
      <c r="I11" s="3">
        <v>1.0496330439999999</v>
      </c>
      <c r="K11">
        <f t="shared" si="0"/>
        <v>145644350.68094257</v>
      </c>
      <c r="L11">
        <f t="shared" si="1"/>
        <v>10253702.591632752</v>
      </c>
      <c r="M11">
        <f t="shared" si="2"/>
        <v>4090817.5381981782</v>
      </c>
      <c r="N11">
        <f t="shared" si="3"/>
        <v>4102706.2867551888</v>
      </c>
      <c r="O11">
        <f t="shared" si="4"/>
        <v>140540705.03348118</v>
      </c>
      <c r="P11">
        <f t="shared" si="5"/>
        <v>22771271.034495268</v>
      </c>
      <c r="Q11">
        <f t="shared" si="6"/>
        <v>54501123.816083796</v>
      </c>
      <c r="R11">
        <f t="shared" si="7"/>
        <v>-132935999.06723273</v>
      </c>
      <c r="S11">
        <f t="shared" si="8"/>
        <v>248968677.91435617</v>
      </c>
    </row>
    <row r="12" spans="1:19" x14ac:dyDescent="0.25">
      <c r="A12" s="2">
        <v>43040</v>
      </c>
      <c r="B12" s="3">
        <v>253035874.40000001</v>
      </c>
      <c r="C12" s="3">
        <v>455.1</v>
      </c>
      <c r="D12" s="3">
        <v>0</v>
      </c>
      <c r="E12" s="3">
        <v>0</v>
      </c>
      <c r="F12" s="3">
        <v>30</v>
      </c>
      <c r="G12" s="3">
        <v>22</v>
      </c>
      <c r="H12" s="3">
        <v>1.1152662659999999</v>
      </c>
      <c r="I12" s="3">
        <v>1.0513649</v>
      </c>
      <c r="K12">
        <f t="shared" si="0"/>
        <v>145644350.68094257</v>
      </c>
      <c r="L12">
        <f t="shared" si="1"/>
        <v>26513977.553704917</v>
      </c>
      <c r="M12">
        <f t="shared" si="2"/>
        <v>0</v>
      </c>
      <c r="N12">
        <f t="shared" si="3"/>
        <v>0</v>
      </c>
      <c r="O12">
        <f t="shared" si="4"/>
        <v>136007133.90336889</v>
      </c>
      <c r="P12">
        <f t="shared" si="5"/>
        <v>23855617.27423314</v>
      </c>
      <c r="Q12">
        <f t="shared" si="6"/>
        <v>54627505.70127783</v>
      </c>
      <c r="R12">
        <f t="shared" si="7"/>
        <v>-133155338.58680734</v>
      </c>
      <c r="S12">
        <f t="shared" si="8"/>
        <v>253493246.52672002</v>
      </c>
    </row>
    <row r="13" spans="1:19" x14ac:dyDescent="0.25">
      <c r="A13" s="2">
        <v>43070</v>
      </c>
      <c r="B13" s="3">
        <v>278099027.30000001</v>
      </c>
      <c r="C13" s="3">
        <v>718.5</v>
      </c>
      <c r="D13" s="3">
        <v>0</v>
      </c>
      <c r="E13" s="3">
        <v>2</v>
      </c>
      <c r="F13" s="3">
        <v>31</v>
      </c>
      <c r="G13" s="3">
        <v>19</v>
      </c>
      <c r="H13" s="3">
        <v>1.117852442</v>
      </c>
      <c r="I13" s="3">
        <v>1.0530996130000001</v>
      </c>
      <c r="K13">
        <f t="shared" si="0"/>
        <v>145644350.68094257</v>
      </c>
      <c r="L13">
        <f t="shared" si="1"/>
        <v>41859575.636864386</v>
      </c>
      <c r="M13">
        <f t="shared" si="2"/>
        <v>0</v>
      </c>
      <c r="N13">
        <f t="shared" si="3"/>
        <v>8205412.5735103777</v>
      </c>
      <c r="O13">
        <f t="shared" si="4"/>
        <v>140540705.03348118</v>
      </c>
      <c r="P13">
        <f t="shared" si="5"/>
        <v>20602578.555019528</v>
      </c>
      <c r="Q13">
        <f t="shared" si="6"/>
        <v>54754180.692256629</v>
      </c>
      <c r="R13">
        <f t="shared" si="7"/>
        <v>-133375039.94536129</v>
      </c>
      <c r="S13">
        <f t="shared" si="8"/>
        <v>278231763.2267133</v>
      </c>
    </row>
    <row r="14" spans="1:19" x14ac:dyDescent="0.25">
      <c r="A14" s="2">
        <v>43101</v>
      </c>
      <c r="B14" s="3">
        <v>289798490.89999998</v>
      </c>
      <c r="C14" s="3">
        <v>757.8</v>
      </c>
      <c r="D14" s="3">
        <v>0</v>
      </c>
      <c r="E14" s="3">
        <v>1</v>
      </c>
      <c r="F14" s="3">
        <v>31</v>
      </c>
      <c r="G14" s="3">
        <v>22</v>
      </c>
      <c r="H14" s="3">
        <v>1.1204017740000001</v>
      </c>
      <c r="I14" s="3">
        <v>1.055026998</v>
      </c>
      <c r="K14">
        <f t="shared" si="0"/>
        <v>145644350.68094257</v>
      </c>
      <c r="L14">
        <f t="shared" si="1"/>
        <v>44149180.817836925</v>
      </c>
      <c r="M14">
        <f t="shared" si="2"/>
        <v>0</v>
      </c>
      <c r="N14">
        <f t="shared" si="3"/>
        <v>4102706.2867551888</v>
      </c>
      <c r="O14">
        <f t="shared" si="4"/>
        <v>140540705.03348118</v>
      </c>
      <c r="P14">
        <f t="shared" si="5"/>
        <v>23855617.27423314</v>
      </c>
      <c r="Q14">
        <f t="shared" si="6"/>
        <v>54879051.005840071</v>
      </c>
      <c r="R14">
        <f t="shared" si="7"/>
        <v>-133619143.20795083</v>
      </c>
      <c r="S14">
        <f t="shared" si="8"/>
        <v>279552467.89113826</v>
      </c>
    </row>
    <row r="15" spans="1:19" x14ac:dyDescent="0.25">
      <c r="A15" s="2">
        <v>43132</v>
      </c>
      <c r="B15" s="3">
        <v>251614557</v>
      </c>
      <c r="C15" s="3">
        <v>577.1</v>
      </c>
      <c r="D15" s="3">
        <v>0</v>
      </c>
      <c r="E15" s="3">
        <v>1</v>
      </c>
      <c r="F15" s="3">
        <v>28</v>
      </c>
      <c r="G15" s="3">
        <v>19</v>
      </c>
      <c r="H15" s="3">
        <v>1.1229569189999999</v>
      </c>
      <c r="I15" s="3">
        <v>1.0569579090000001</v>
      </c>
      <c r="K15">
        <f t="shared" si="0"/>
        <v>145644350.68094257</v>
      </c>
      <c r="L15">
        <f t="shared" si="1"/>
        <v>33621657.75926853</v>
      </c>
      <c r="M15">
        <f t="shared" si="2"/>
        <v>0</v>
      </c>
      <c r="N15">
        <f t="shared" si="3"/>
        <v>4102706.2867551888</v>
      </c>
      <c r="O15">
        <f t="shared" si="4"/>
        <v>126939991.64314428</v>
      </c>
      <c r="P15">
        <f t="shared" si="5"/>
        <v>20602578.555019528</v>
      </c>
      <c r="Q15">
        <f t="shared" si="6"/>
        <v>55004206.049357802</v>
      </c>
      <c r="R15">
        <f t="shared" si="7"/>
        <v>-133863693.03835319</v>
      </c>
      <c r="S15">
        <f t="shared" si="8"/>
        <v>252051797.93613458</v>
      </c>
    </row>
    <row r="16" spans="1:19" x14ac:dyDescent="0.25">
      <c r="A16" s="2">
        <v>43160</v>
      </c>
      <c r="B16" s="3">
        <v>268375998.5</v>
      </c>
      <c r="C16" s="3">
        <v>582.6</v>
      </c>
      <c r="D16" s="3">
        <v>0</v>
      </c>
      <c r="E16" s="3">
        <v>0</v>
      </c>
      <c r="F16" s="3">
        <v>31</v>
      </c>
      <c r="G16" s="3">
        <v>22</v>
      </c>
      <c r="H16" s="3">
        <v>1.1255178910000001</v>
      </c>
      <c r="I16" s="3">
        <v>1.058892355</v>
      </c>
      <c r="K16">
        <f t="shared" si="0"/>
        <v>145644350.68094257</v>
      </c>
      <c r="L16">
        <f t="shared" si="1"/>
        <v>33942085.965257056</v>
      </c>
      <c r="M16">
        <f t="shared" si="2"/>
        <v>0</v>
      </c>
      <c r="N16">
        <f t="shared" si="3"/>
        <v>0</v>
      </c>
      <c r="O16">
        <f t="shared" si="4"/>
        <v>140540705.03348118</v>
      </c>
      <c r="P16">
        <f t="shared" si="5"/>
        <v>23855617.27423314</v>
      </c>
      <c r="Q16">
        <f t="shared" si="6"/>
        <v>55129646.508551985</v>
      </c>
      <c r="R16">
        <f t="shared" si="7"/>
        <v>-134108690.57641813</v>
      </c>
      <c r="S16">
        <f t="shared" si="8"/>
        <v>265003714.88604787</v>
      </c>
    </row>
    <row r="17" spans="1:19" x14ac:dyDescent="0.25">
      <c r="A17" s="2">
        <v>43191</v>
      </c>
      <c r="B17" s="3">
        <v>248656909</v>
      </c>
      <c r="C17" s="3">
        <v>442.5</v>
      </c>
      <c r="D17" s="3">
        <v>0</v>
      </c>
      <c r="E17" s="3">
        <v>0</v>
      </c>
      <c r="F17" s="3">
        <v>30</v>
      </c>
      <c r="G17" s="3">
        <v>20</v>
      </c>
      <c r="H17" s="3">
        <v>1.1280847039999999</v>
      </c>
      <c r="I17" s="3">
        <v>1.060830341</v>
      </c>
      <c r="K17">
        <f t="shared" si="0"/>
        <v>145644350.68094257</v>
      </c>
      <c r="L17">
        <f t="shared" si="1"/>
        <v>25779905.663622119</v>
      </c>
      <c r="M17">
        <f t="shared" si="2"/>
        <v>0</v>
      </c>
      <c r="N17">
        <f t="shared" si="3"/>
        <v>0</v>
      </c>
      <c r="O17">
        <f t="shared" si="4"/>
        <v>136007133.90336889</v>
      </c>
      <c r="P17">
        <f t="shared" si="5"/>
        <v>21686924.7947574</v>
      </c>
      <c r="Q17">
        <f t="shared" si="6"/>
        <v>55255373.069164738</v>
      </c>
      <c r="R17">
        <f t="shared" si="7"/>
        <v>-134354136.45539552</v>
      </c>
      <c r="S17">
        <f t="shared" si="8"/>
        <v>250019551.65646023</v>
      </c>
    </row>
    <row r="18" spans="1:19" x14ac:dyDescent="0.25">
      <c r="A18" s="2">
        <v>43221</v>
      </c>
      <c r="B18" s="3">
        <v>263110475.40000001</v>
      </c>
      <c r="C18" s="3">
        <v>75.599999999999994</v>
      </c>
      <c r="D18" s="3">
        <v>38.200000000000003</v>
      </c>
      <c r="E18" s="3">
        <v>1</v>
      </c>
      <c r="F18" s="3">
        <v>31</v>
      </c>
      <c r="G18" s="3">
        <v>22</v>
      </c>
      <c r="H18" s="3">
        <v>1.1306573710000001</v>
      </c>
      <c r="I18" s="3">
        <v>1.0627718749999999</v>
      </c>
      <c r="K18">
        <f t="shared" si="0"/>
        <v>145644350.68094257</v>
      </c>
      <c r="L18">
        <f t="shared" si="1"/>
        <v>4404431.3404967953</v>
      </c>
      <c r="M18">
        <f t="shared" si="2"/>
        <v>29484760.369654793</v>
      </c>
      <c r="N18">
        <f t="shared" si="3"/>
        <v>4102706.2867551888</v>
      </c>
      <c r="O18">
        <f t="shared" si="4"/>
        <v>140540705.03348118</v>
      </c>
      <c r="P18">
        <f t="shared" si="5"/>
        <v>23855617.27423314</v>
      </c>
      <c r="Q18">
        <f t="shared" si="6"/>
        <v>55381386.367956646</v>
      </c>
      <c r="R18">
        <f t="shared" si="7"/>
        <v>-134600031.68848521</v>
      </c>
      <c r="S18">
        <f t="shared" si="8"/>
        <v>268813925.66503513</v>
      </c>
    </row>
    <row r="19" spans="1:19" x14ac:dyDescent="0.25">
      <c r="A19" s="2">
        <v>43252</v>
      </c>
      <c r="B19" s="3">
        <v>281217537.19999999</v>
      </c>
      <c r="C19" s="3">
        <v>16.7</v>
      </c>
      <c r="D19" s="3">
        <v>54</v>
      </c>
      <c r="E19" s="3">
        <v>0</v>
      </c>
      <c r="F19" s="3">
        <v>30</v>
      </c>
      <c r="G19" s="3">
        <v>21</v>
      </c>
      <c r="H19" s="3">
        <v>1.133235904</v>
      </c>
      <c r="I19" s="3">
        <v>1.064716961</v>
      </c>
      <c r="K19">
        <f t="shared" si="0"/>
        <v>145644350.68094257</v>
      </c>
      <c r="L19">
        <f t="shared" si="1"/>
        <v>972936.55272878939</v>
      </c>
      <c r="M19">
        <f t="shared" si="2"/>
        <v>41680027.747679546</v>
      </c>
      <c r="N19">
        <f t="shared" si="3"/>
        <v>0</v>
      </c>
      <c r="O19">
        <f t="shared" si="4"/>
        <v>136007133.90336889</v>
      </c>
      <c r="P19">
        <f t="shared" si="5"/>
        <v>22771271.034495268</v>
      </c>
      <c r="Q19">
        <f t="shared" si="6"/>
        <v>55507686.992706671</v>
      </c>
      <c r="R19">
        <f t="shared" si="7"/>
        <v>-134846376.78228703</v>
      </c>
      <c r="S19">
        <f t="shared" si="8"/>
        <v>267737030.12963471</v>
      </c>
    </row>
    <row r="20" spans="1:19" x14ac:dyDescent="0.25">
      <c r="A20" s="2">
        <v>43282</v>
      </c>
      <c r="B20" s="3">
        <v>323148008.69999999</v>
      </c>
      <c r="C20" s="3">
        <v>1.3</v>
      </c>
      <c r="D20" s="3">
        <v>106.9</v>
      </c>
      <c r="E20" s="3">
        <v>1</v>
      </c>
      <c r="F20" s="3">
        <v>31</v>
      </c>
      <c r="G20" s="3">
        <v>21</v>
      </c>
      <c r="H20" s="3">
        <v>1.1358203179999999</v>
      </c>
      <c r="I20" s="3">
        <v>1.0666656080000001</v>
      </c>
      <c r="K20">
        <f t="shared" si="0"/>
        <v>145644350.68094257</v>
      </c>
      <c r="L20">
        <f t="shared" si="1"/>
        <v>75737.575960923728</v>
      </c>
      <c r="M20">
        <f t="shared" si="2"/>
        <v>82511017.893091559</v>
      </c>
      <c r="N20">
        <f t="shared" si="3"/>
        <v>4102706.2867551888</v>
      </c>
      <c r="O20">
        <f t="shared" si="4"/>
        <v>140540705.03348118</v>
      </c>
      <c r="P20">
        <f t="shared" si="5"/>
        <v>22771271.034495268</v>
      </c>
      <c r="Q20">
        <f t="shared" si="6"/>
        <v>55634275.678138547</v>
      </c>
      <c r="R20">
        <f t="shared" si="7"/>
        <v>-135093172.87665084</v>
      </c>
      <c r="S20">
        <f t="shared" si="8"/>
        <v>316186891.30621445</v>
      </c>
    </row>
    <row r="21" spans="1:19" x14ac:dyDescent="0.25">
      <c r="A21" s="2">
        <v>43313</v>
      </c>
      <c r="B21" s="3">
        <v>325222346.5</v>
      </c>
      <c r="C21" s="3">
        <v>2.7</v>
      </c>
      <c r="D21" s="3">
        <v>119.4</v>
      </c>
      <c r="E21" s="3">
        <v>1</v>
      </c>
      <c r="F21" s="3">
        <v>31</v>
      </c>
      <c r="G21" s="3">
        <v>22</v>
      </c>
      <c r="H21" s="3">
        <v>1.138410626</v>
      </c>
      <c r="I21" s="3">
        <v>1.0686178200000001</v>
      </c>
      <c r="K21">
        <f t="shared" si="0"/>
        <v>145644350.68094257</v>
      </c>
      <c r="L21">
        <f t="shared" si="1"/>
        <v>157301.119303457</v>
      </c>
      <c r="M21">
        <f t="shared" si="2"/>
        <v>92159172.464313671</v>
      </c>
      <c r="N21">
        <f t="shared" si="3"/>
        <v>4102706.2867551888</v>
      </c>
      <c r="O21">
        <f t="shared" si="4"/>
        <v>140540705.03348118</v>
      </c>
      <c r="P21">
        <f t="shared" si="5"/>
        <v>23855617.27423314</v>
      </c>
      <c r="Q21">
        <f t="shared" si="6"/>
        <v>55761153.061012849</v>
      </c>
      <c r="R21">
        <f t="shared" si="7"/>
        <v>-135340420.47817644</v>
      </c>
      <c r="S21">
        <f t="shared" si="8"/>
        <v>326880585.44186568</v>
      </c>
    </row>
    <row r="22" spans="1:19" x14ac:dyDescent="0.25">
      <c r="A22" s="2">
        <v>43344</v>
      </c>
      <c r="B22" s="3">
        <v>281705838.60000002</v>
      </c>
      <c r="C22" s="3">
        <v>62.2</v>
      </c>
      <c r="D22" s="3">
        <v>63.6</v>
      </c>
      <c r="E22" s="3">
        <v>1</v>
      </c>
      <c r="F22" s="3">
        <v>30</v>
      </c>
      <c r="G22" s="3">
        <v>19</v>
      </c>
      <c r="H22" s="3">
        <v>1.1410068419999999</v>
      </c>
      <c r="I22" s="3">
        <v>1.070573606</v>
      </c>
      <c r="K22">
        <f t="shared" si="0"/>
        <v>145644350.68094257</v>
      </c>
      <c r="L22">
        <f t="shared" si="1"/>
        <v>3623751.7113611205</v>
      </c>
      <c r="M22">
        <f t="shared" si="2"/>
        <v>49089810.458378136</v>
      </c>
      <c r="N22">
        <f t="shared" si="3"/>
        <v>4102706.2867551888</v>
      </c>
      <c r="O22">
        <f t="shared" si="4"/>
        <v>136007133.90336889</v>
      </c>
      <c r="P22">
        <f t="shared" si="5"/>
        <v>20602578.555019528</v>
      </c>
      <c r="Q22">
        <f t="shared" si="6"/>
        <v>55888319.827071689</v>
      </c>
      <c r="R22">
        <f t="shared" si="7"/>
        <v>-135588120.72671369</v>
      </c>
      <c r="S22">
        <f t="shared" si="8"/>
        <v>279370530.69618344</v>
      </c>
    </row>
    <row r="23" spans="1:19" x14ac:dyDescent="0.25">
      <c r="A23" s="2">
        <v>43374</v>
      </c>
      <c r="B23" s="3">
        <v>252830302.90000001</v>
      </c>
      <c r="C23" s="3">
        <v>285.89999999999998</v>
      </c>
      <c r="D23" s="3">
        <v>10.1</v>
      </c>
      <c r="E23" s="3">
        <v>1</v>
      </c>
      <c r="F23" s="3">
        <v>31</v>
      </c>
      <c r="G23" s="3">
        <v>22</v>
      </c>
      <c r="H23" s="3">
        <v>1.1436089780000001</v>
      </c>
      <c r="I23" s="3">
        <v>1.0725329720000001</v>
      </c>
      <c r="K23">
        <f t="shared" si="0"/>
        <v>145644350.68094257</v>
      </c>
      <c r="L23">
        <f t="shared" si="1"/>
        <v>16656440.744021611</v>
      </c>
      <c r="M23">
        <f t="shared" si="2"/>
        <v>7795708.8935474716</v>
      </c>
      <c r="N23">
        <f t="shared" si="3"/>
        <v>4102706.2867551888</v>
      </c>
      <c r="O23">
        <f t="shared" si="4"/>
        <v>140540705.03348118</v>
      </c>
      <c r="P23">
        <f t="shared" si="5"/>
        <v>23855617.27423314</v>
      </c>
      <c r="Q23">
        <f t="shared" si="6"/>
        <v>56015776.564094082</v>
      </c>
      <c r="R23">
        <f t="shared" si="7"/>
        <v>-135836274.38216242</v>
      </c>
      <c r="S23">
        <f t="shared" si="8"/>
        <v>258775031.09491286</v>
      </c>
    </row>
    <row r="24" spans="1:19" x14ac:dyDescent="0.25">
      <c r="A24" s="2">
        <v>43405</v>
      </c>
      <c r="B24" s="3">
        <v>259398467.19999999</v>
      </c>
      <c r="C24" s="3">
        <v>517.70000000000005</v>
      </c>
      <c r="D24" s="3">
        <v>0</v>
      </c>
      <c r="E24" s="3">
        <v>0</v>
      </c>
      <c r="F24" s="3">
        <v>30</v>
      </c>
      <c r="G24" s="3">
        <v>22</v>
      </c>
      <c r="H24" s="3">
        <v>1.1462170490000001</v>
      </c>
      <c r="I24" s="3">
        <v>1.074495923</v>
      </c>
      <c r="K24">
        <f t="shared" si="0"/>
        <v>145644350.68094257</v>
      </c>
      <c r="L24">
        <f t="shared" si="1"/>
        <v>30161033.134592477</v>
      </c>
      <c r="M24">
        <f t="shared" si="2"/>
        <v>0</v>
      </c>
      <c r="N24">
        <f t="shared" si="3"/>
        <v>0</v>
      </c>
      <c r="O24">
        <f t="shared" si="4"/>
        <v>136007133.90336889</v>
      </c>
      <c r="P24">
        <f t="shared" si="5"/>
        <v>23855617.27423314</v>
      </c>
      <c r="Q24">
        <f t="shared" si="6"/>
        <v>56143524.006803736</v>
      </c>
      <c r="R24">
        <f t="shared" si="7"/>
        <v>-136084882.07777247</v>
      </c>
      <c r="S24">
        <f t="shared" si="8"/>
        <v>255726776.92216834</v>
      </c>
    </row>
    <row r="25" spans="1:19" x14ac:dyDescent="0.25">
      <c r="A25" s="2">
        <v>43435</v>
      </c>
      <c r="B25" s="3">
        <v>265712562.69999999</v>
      </c>
      <c r="C25" s="3">
        <v>564.1</v>
      </c>
      <c r="D25" s="3">
        <v>0</v>
      </c>
      <c r="E25" s="3">
        <v>2</v>
      </c>
      <c r="F25" s="3">
        <v>31</v>
      </c>
      <c r="G25" s="3">
        <v>19</v>
      </c>
      <c r="H25" s="3">
        <v>1.1488310669999999</v>
      </c>
      <c r="I25" s="3">
        <v>1.076462467</v>
      </c>
      <c r="K25">
        <f t="shared" si="0"/>
        <v>145644350.68094257</v>
      </c>
      <c r="L25">
        <f t="shared" si="1"/>
        <v>32864281.999659292</v>
      </c>
      <c r="M25">
        <f t="shared" si="2"/>
        <v>0</v>
      </c>
      <c r="N25">
        <f t="shared" si="3"/>
        <v>8205412.5735103777</v>
      </c>
      <c r="O25">
        <f t="shared" si="4"/>
        <v>140540705.03348118</v>
      </c>
      <c r="P25">
        <f t="shared" si="5"/>
        <v>20602578.555019528</v>
      </c>
      <c r="Q25">
        <f t="shared" si="6"/>
        <v>56271562.742979616</v>
      </c>
      <c r="R25">
        <f t="shared" si="7"/>
        <v>-136333944.82674372</v>
      </c>
      <c r="S25">
        <f t="shared" si="8"/>
        <v>267794946.75884891</v>
      </c>
    </row>
    <row r="26" spans="1:19" x14ac:dyDescent="0.25">
      <c r="A26" s="2">
        <v>43466</v>
      </c>
      <c r="B26" s="3">
        <v>287103504.5</v>
      </c>
      <c r="C26" s="3">
        <v>768.1</v>
      </c>
      <c r="D26" s="3">
        <v>0</v>
      </c>
      <c r="E26" s="3">
        <v>1</v>
      </c>
      <c r="F26" s="3">
        <v>31</v>
      </c>
      <c r="G26" s="3">
        <v>22</v>
      </c>
      <c r="H26" s="3">
        <v>1.1507832179999999</v>
      </c>
      <c r="I26" s="3">
        <v>1.078053248</v>
      </c>
      <c r="K26">
        <f t="shared" si="0"/>
        <v>145644350.68094257</v>
      </c>
      <c r="L26">
        <f t="shared" si="1"/>
        <v>44749255.458142705</v>
      </c>
      <c r="M26">
        <f t="shared" si="2"/>
        <v>0</v>
      </c>
      <c r="N26">
        <f t="shared" si="3"/>
        <v>4102706.2867551888</v>
      </c>
      <c r="O26">
        <f t="shared" si="4"/>
        <v>140540705.03348118</v>
      </c>
      <c r="P26">
        <f t="shared" si="5"/>
        <v>23855617.27423314</v>
      </c>
      <c r="Q26">
        <f t="shared" si="6"/>
        <v>56367182.186634749</v>
      </c>
      <c r="R26">
        <f t="shared" si="7"/>
        <v>-136535417.20105681</v>
      </c>
      <c r="S26">
        <f t="shared" si="8"/>
        <v>278724399.71913266</v>
      </c>
    </row>
    <row r="27" spans="1:19" x14ac:dyDescent="0.25">
      <c r="A27" s="2">
        <v>43497</v>
      </c>
      <c r="B27" s="3">
        <v>255789708.59999999</v>
      </c>
      <c r="C27" s="3">
        <v>627.1</v>
      </c>
      <c r="D27" s="3">
        <v>0</v>
      </c>
      <c r="E27" s="3">
        <v>1</v>
      </c>
      <c r="F27" s="3">
        <v>28</v>
      </c>
      <c r="G27" s="3">
        <v>19</v>
      </c>
      <c r="H27" s="3">
        <v>1.152738686</v>
      </c>
      <c r="I27" s="3">
        <v>1.0796463789999999</v>
      </c>
      <c r="K27">
        <f t="shared" si="0"/>
        <v>145644350.68094257</v>
      </c>
      <c r="L27">
        <f t="shared" si="1"/>
        <v>36534641.450073287</v>
      </c>
      <c r="M27">
        <f t="shared" si="2"/>
        <v>0</v>
      </c>
      <c r="N27">
        <f t="shared" si="3"/>
        <v>4102706.2867551888</v>
      </c>
      <c r="O27">
        <f t="shared" si="4"/>
        <v>126939991.64314428</v>
      </c>
      <c r="P27">
        <f t="shared" si="5"/>
        <v>20602578.555019528</v>
      </c>
      <c r="Q27">
        <f t="shared" si="6"/>
        <v>56462964.102196306</v>
      </c>
      <c r="R27">
        <f t="shared" si="7"/>
        <v>-136737187.20281181</v>
      </c>
      <c r="S27">
        <f t="shared" si="8"/>
        <v>253550045.51531938</v>
      </c>
    </row>
    <row r="28" spans="1:19" x14ac:dyDescent="0.25">
      <c r="A28" s="2">
        <v>43525</v>
      </c>
      <c r="B28" s="3">
        <v>268817713.80000001</v>
      </c>
      <c r="C28" s="3">
        <v>606.79999999999995</v>
      </c>
      <c r="D28" s="3">
        <v>0</v>
      </c>
      <c r="E28" s="3">
        <v>0</v>
      </c>
      <c r="F28" s="3">
        <v>31</v>
      </c>
      <c r="G28" s="3">
        <v>21</v>
      </c>
      <c r="H28" s="3">
        <v>1.154697477</v>
      </c>
      <c r="I28" s="3">
        <v>1.081241865</v>
      </c>
      <c r="K28">
        <f t="shared" si="0"/>
        <v>145644350.68094257</v>
      </c>
      <c r="L28">
        <f t="shared" si="1"/>
        <v>35351970.071606554</v>
      </c>
      <c r="M28">
        <f t="shared" si="2"/>
        <v>0</v>
      </c>
      <c r="N28">
        <f t="shared" si="3"/>
        <v>0</v>
      </c>
      <c r="O28">
        <f t="shared" si="4"/>
        <v>140540705.03348118</v>
      </c>
      <c r="P28">
        <f t="shared" si="5"/>
        <v>22771271.034495268</v>
      </c>
      <c r="Q28">
        <f t="shared" si="6"/>
        <v>56558908.783553787</v>
      </c>
      <c r="R28">
        <f t="shared" si="7"/>
        <v>-136939255.46525857</v>
      </c>
      <c r="S28">
        <f t="shared" si="8"/>
        <v>263927950.1388208</v>
      </c>
    </row>
    <row r="29" spans="1:19" x14ac:dyDescent="0.25">
      <c r="A29" s="2">
        <v>43556</v>
      </c>
      <c r="B29" s="3">
        <v>238123760.19999999</v>
      </c>
      <c r="C29" s="3">
        <v>349.3</v>
      </c>
      <c r="D29" s="3">
        <v>0</v>
      </c>
      <c r="E29" s="3">
        <v>0</v>
      </c>
      <c r="F29" s="3">
        <v>30</v>
      </c>
      <c r="G29" s="3">
        <v>21</v>
      </c>
      <c r="H29" s="3">
        <v>1.1566595959999999</v>
      </c>
      <c r="I29" s="3">
        <v>1.0828397089999999</v>
      </c>
      <c r="K29">
        <f t="shared" si="0"/>
        <v>145644350.68094257</v>
      </c>
      <c r="L29">
        <f t="shared" si="1"/>
        <v>20350104.063962046</v>
      </c>
      <c r="M29">
        <f t="shared" si="2"/>
        <v>0</v>
      </c>
      <c r="N29">
        <f t="shared" si="3"/>
        <v>0</v>
      </c>
      <c r="O29">
        <f t="shared" si="4"/>
        <v>136007133.90336889</v>
      </c>
      <c r="P29">
        <f t="shared" si="5"/>
        <v>22771271.034495268</v>
      </c>
      <c r="Q29">
        <f t="shared" si="6"/>
        <v>56655016.475615077</v>
      </c>
      <c r="R29">
        <f t="shared" si="7"/>
        <v>-137141622.36834702</v>
      </c>
      <c r="S29">
        <f t="shared" si="8"/>
        <v>244286253.79003683</v>
      </c>
    </row>
    <row r="30" spans="1:19" x14ac:dyDescent="0.25">
      <c r="A30" s="2">
        <v>43586</v>
      </c>
      <c r="B30" s="3">
        <v>240428351.30000001</v>
      </c>
      <c r="C30" s="3">
        <v>177.1</v>
      </c>
      <c r="D30" s="3">
        <v>2.5</v>
      </c>
      <c r="E30" s="3">
        <v>1</v>
      </c>
      <c r="F30" s="3">
        <v>31</v>
      </c>
      <c r="G30" s="3">
        <v>22</v>
      </c>
      <c r="H30" s="3">
        <v>1.1586250499999999</v>
      </c>
      <c r="I30" s="3">
        <v>1.0844399140000001</v>
      </c>
      <c r="K30">
        <f t="shared" si="0"/>
        <v>145644350.68094257</v>
      </c>
      <c r="L30">
        <f t="shared" si="1"/>
        <v>10317788.232830456</v>
      </c>
      <c r="M30">
        <f t="shared" si="2"/>
        <v>1929630.9142444236</v>
      </c>
      <c r="N30">
        <f t="shared" si="3"/>
        <v>4102706.2867551888</v>
      </c>
      <c r="O30">
        <f t="shared" si="4"/>
        <v>140540705.03348118</v>
      </c>
      <c r="P30">
        <f t="shared" si="5"/>
        <v>23855617.27423314</v>
      </c>
      <c r="Q30">
        <f t="shared" si="6"/>
        <v>56751287.521251284</v>
      </c>
      <c r="R30">
        <f t="shared" si="7"/>
        <v>-137344288.29202709</v>
      </c>
      <c r="S30">
        <f t="shared" si="8"/>
        <v>245797797.65171114</v>
      </c>
    </row>
    <row r="31" spans="1:19" x14ac:dyDescent="0.25">
      <c r="A31" s="2">
        <v>43617</v>
      </c>
      <c r="B31" s="3">
        <v>261805911.09999999</v>
      </c>
      <c r="C31" s="3">
        <v>35.799999999999997</v>
      </c>
      <c r="D31" s="3">
        <v>37.5</v>
      </c>
      <c r="E31" s="3">
        <v>0</v>
      </c>
      <c r="F31" s="3">
        <v>30</v>
      </c>
      <c r="G31" s="3">
        <v>20</v>
      </c>
      <c r="H31" s="3">
        <v>1.160593843</v>
      </c>
      <c r="I31" s="3">
        <v>1.086042484</v>
      </c>
      <c r="K31">
        <f t="shared" si="0"/>
        <v>145644350.68094257</v>
      </c>
      <c r="L31">
        <f t="shared" si="1"/>
        <v>2085696.3226162072</v>
      </c>
      <c r="M31">
        <f t="shared" si="2"/>
        <v>28944463.713666353</v>
      </c>
      <c r="N31">
        <f t="shared" si="3"/>
        <v>0</v>
      </c>
      <c r="O31">
        <f t="shared" si="4"/>
        <v>136007133.90336889</v>
      </c>
      <c r="P31">
        <f t="shared" si="5"/>
        <v>21686924.7947574</v>
      </c>
      <c r="Q31">
        <f t="shared" si="6"/>
        <v>56847722.116388708</v>
      </c>
      <c r="R31">
        <f t="shared" si="7"/>
        <v>-137547253.74289867</v>
      </c>
      <c r="S31">
        <f t="shared" si="8"/>
        <v>253669037.78884152</v>
      </c>
    </row>
    <row r="32" spans="1:19" x14ac:dyDescent="0.25">
      <c r="A32" s="2">
        <v>43647</v>
      </c>
      <c r="B32" s="3">
        <v>332403791.10000002</v>
      </c>
      <c r="C32" s="3">
        <v>0</v>
      </c>
      <c r="D32" s="3">
        <v>136.5</v>
      </c>
      <c r="E32" s="3">
        <v>1</v>
      </c>
      <c r="F32" s="3">
        <v>31</v>
      </c>
      <c r="G32" s="3">
        <v>22</v>
      </c>
      <c r="H32" s="3">
        <v>1.162565981</v>
      </c>
      <c r="I32" s="3">
        <v>1.0876474220000001</v>
      </c>
      <c r="K32">
        <f t="shared" si="0"/>
        <v>145644350.68094257</v>
      </c>
      <c r="L32">
        <f t="shared" si="1"/>
        <v>0</v>
      </c>
      <c r="M32">
        <f t="shared" si="2"/>
        <v>105357847.91774553</v>
      </c>
      <c r="N32">
        <f t="shared" si="3"/>
        <v>4102706.2867551888</v>
      </c>
      <c r="O32">
        <f t="shared" si="4"/>
        <v>140540705.03348118</v>
      </c>
      <c r="P32">
        <f t="shared" si="5"/>
        <v>23855617.27423314</v>
      </c>
      <c r="Q32">
        <f t="shared" si="6"/>
        <v>56944320.554916844</v>
      </c>
      <c r="R32">
        <f t="shared" si="7"/>
        <v>-137750519.10091171</v>
      </c>
      <c r="S32">
        <f t="shared" si="8"/>
        <v>338695028.6471628</v>
      </c>
    </row>
    <row r="33" spans="1:19" x14ac:dyDescent="0.25">
      <c r="A33" s="2">
        <v>43678</v>
      </c>
      <c r="B33" s="3">
        <v>300975559.89999998</v>
      </c>
      <c r="C33" s="3">
        <v>10.5</v>
      </c>
      <c r="D33" s="3">
        <v>75.8</v>
      </c>
      <c r="E33" s="3">
        <v>1</v>
      </c>
      <c r="F33" s="3">
        <v>31</v>
      </c>
      <c r="G33" s="3">
        <v>21</v>
      </c>
      <c r="H33" s="3">
        <v>1.1645414709999999</v>
      </c>
      <c r="I33" s="3">
        <v>1.0892547319999999</v>
      </c>
      <c r="K33">
        <f t="shared" si="0"/>
        <v>145644350.68094257</v>
      </c>
      <c r="L33">
        <f t="shared" si="1"/>
        <v>611726.57506899943</v>
      </c>
      <c r="M33">
        <f t="shared" si="2"/>
        <v>58506409.319890924</v>
      </c>
      <c r="N33">
        <f t="shared" si="3"/>
        <v>4102706.2867551888</v>
      </c>
      <c r="O33">
        <f t="shared" si="4"/>
        <v>140540705.03348118</v>
      </c>
      <c r="P33">
        <f t="shared" si="5"/>
        <v>22771271.034495268</v>
      </c>
      <c r="Q33">
        <f t="shared" si="6"/>
        <v>57041083.179706767</v>
      </c>
      <c r="R33">
        <f t="shared" si="7"/>
        <v>-137954084.87266606</v>
      </c>
      <c r="S33">
        <f t="shared" si="8"/>
        <v>291264167.23767483</v>
      </c>
    </row>
    <row r="34" spans="1:19" x14ac:dyDescent="0.25">
      <c r="A34" s="2">
        <v>43709</v>
      </c>
      <c r="B34" s="3">
        <v>262855031.90000001</v>
      </c>
      <c r="C34" s="3">
        <v>42.9</v>
      </c>
      <c r="D34" s="3">
        <v>23.4</v>
      </c>
      <c r="E34" s="3">
        <v>1</v>
      </c>
      <c r="F34" s="3">
        <v>30</v>
      </c>
      <c r="G34" s="3">
        <v>20</v>
      </c>
      <c r="H34" s="3">
        <v>1.1665203179999999</v>
      </c>
      <c r="I34" s="3">
        <v>1.0908644169999999</v>
      </c>
      <c r="K34">
        <f t="shared" ref="K34:K65" si="9">WHSL_kWh</f>
        <v>145644350.68094257</v>
      </c>
      <c r="L34">
        <f t="shared" ref="L34:L65" si="10">N10HDD18*C34</f>
        <v>2499340.0067104832</v>
      </c>
      <c r="M34">
        <f t="shared" ref="M34:M65" si="11">N10CDD18*D34</f>
        <v>18061345.357327804</v>
      </c>
      <c r="N34">
        <f t="shared" ref="N34:N65" si="12">StatDays*E34</f>
        <v>4102706.2867551888</v>
      </c>
      <c r="O34">
        <f t="shared" ref="O34:O65" si="13">MonthDays*F34</f>
        <v>136007133.90336889</v>
      </c>
      <c r="P34">
        <f t="shared" ref="P34:P65" si="14">PeakDays*G34</f>
        <v>21686924.7947574</v>
      </c>
      <c r="Q34">
        <f t="shared" ref="Q34:Q65" si="15">OntarioGDP*H34</f>
        <v>57138010.235666379</v>
      </c>
      <c r="R34">
        <f t="shared" ref="R34:R65" si="16">LondonPop*I34</f>
        <v>-138157951.43811169</v>
      </c>
      <c r="S34">
        <f t="shared" ref="S34:S65" si="17">SUM(K34:R34)</f>
        <v>246981859.82741705</v>
      </c>
    </row>
    <row r="35" spans="1:19" x14ac:dyDescent="0.25">
      <c r="A35" s="2">
        <v>43739</v>
      </c>
      <c r="B35" s="3">
        <v>244083278</v>
      </c>
      <c r="C35" s="3">
        <v>244.3</v>
      </c>
      <c r="D35" s="3">
        <v>4.5</v>
      </c>
      <c r="E35" s="3">
        <v>1</v>
      </c>
      <c r="F35" s="3">
        <v>31</v>
      </c>
      <c r="G35" s="3">
        <v>22</v>
      </c>
      <c r="H35" s="3">
        <v>1.168502527</v>
      </c>
      <c r="I35" s="3">
        <v>1.09247648</v>
      </c>
      <c r="K35">
        <f t="shared" si="9"/>
        <v>145644350.68094257</v>
      </c>
      <c r="L35">
        <f t="shared" si="10"/>
        <v>14232838.313272053</v>
      </c>
      <c r="M35">
        <f t="shared" si="11"/>
        <v>3473335.6456399625</v>
      </c>
      <c r="N35">
        <f t="shared" si="12"/>
        <v>4102706.2867551888</v>
      </c>
      <c r="O35">
        <f t="shared" si="13"/>
        <v>140540705.03348118</v>
      </c>
      <c r="P35">
        <f t="shared" si="14"/>
        <v>23855617.27423314</v>
      </c>
      <c r="Q35">
        <f t="shared" si="15"/>
        <v>57235101.967703611</v>
      </c>
      <c r="R35">
        <f t="shared" si="16"/>
        <v>-138362119.17719856</v>
      </c>
      <c r="S35">
        <f t="shared" si="17"/>
        <v>250722536.02482912</v>
      </c>
    </row>
    <row r="36" spans="1:19" x14ac:dyDescent="0.25">
      <c r="A36" s="2">
        <v>43770</v>
      </c>
      <c r="B36" s="3">
        <v>253920207</v>
      </c>
      <c r="C36" s="3">
        <v>518.6</v>
      </c>
      <c r="D36" s="3">
        <v>0</v>
      </c>
      <c r="E36" s="3">
        <v>0</v>
      </c>
      <c r="F36" s="3">
        <v>30</v>
      </c>
      <c r="G36" s="3">
        <v>21</v>
      </c>
      <c r="H36" s="3">
        <v>1.170488105</v>
      </c>
      <c r="I36" s="3">
        <v>1.094090926</v>
      </c>
      <c r="K36">
        <f t="shared" si="9"/>
        <v>145644350.68094257</v>
      </c>
      <c r="L36">
        <f t="shared" si="10"/>
        <v>30213466.841026962</v>
      </c>
      <c r="M36">
        <f t="shared" si="11"/>
        <v>0</v>
      </c>
      <c r="N36">
        <f t="shared" si="12"/>
        <v>0</v>
      </c>
      <c r="O36">
        <f t="shared" si="13"/>
        <v>136007133.90336889</v>
      </c>
      <c r="P36">
        <f t="shared" si="14"/>
        <v>22771271.034495268</v>
      </c>
      <c r="Q36">
        <f t="shared" si="15"/>
        <v>57332358.718689501</v>
      </c>
      <c r="R36">
        <f t="shared" si="16"/>
        <v>-138566588.72317648</v>
      </c>
      <c r="S36">
        <f t="shared" si="17"/>
        <v>253401992.4553467</v>
      </c>
    </row>
    <row r="37" spans="1:19" x14ac:dyDescent="0.25">
      <c r="A37" s="2">
        <v>43800</v>
      </c>
      <c r="B37" s="3">
        <v>264697011.59999999</v>
      </c>
      <c r="C37" s="3">
        <v>566.6</v>
      </c>
      <c r="D37" s="3">
        <v>0</v>
      </c>
      <c r="E37" s="3">
        <v>2</v>
      </c>
      <c r="F37" s="3">
        <v>31</v>
      </c>
      <c r="G37" s="3">
        <v>20</v>
      </c>
      <c r="H37" s="3">
        <v>1.172477056</v>
      </c>
      <c r="I37" s="3">
        <v>1.0957077580000001</v>
      </c>
      <c r="K37">
        <f t="shared" si="9"/>
        <v>145644350.68094257</v>
      </c>
      <c r="L37">
        <f t="shared" si="10"/>
        <v>33009931.184199531</v>
      </c>
      <c r="M37">
        <f t="shared" si="11"/>
        <v>0</v>
      </c>
      <c r="N37">
        <f t="shared" si="12"/>
        <v>8205412.5735103777</v>
      </c>
      <c r="O37">
        <f t="shared" si="13"/>
        <v>140540705.03348118</v>
      </c>
      <c r="P37">
        <f t="shared" si="14"/>
        <v>21686924.7947574</v>
      </c>
      <c r="Q37">
        <f t="shared" si="15"/>
        <v>57429780.684550397</v>
      </c>
      <c r="R37">
        <f t="shared" si="16"/>
        <v>-138771360.45599541</v>
      </c>
      <c r="S37">
        <f t="shared" si="17"/>
        <v>267745744.49544606</v>
      </c>
    </row>
    <row r="38" spans="1:19" x14ac:dyDescent="0.25">
      <c r="A38" s="2">
        <v>43831</v>
      </c>
      <c r="B38" s="3">
        <v>270281846.19999999</v>
      </c>
      <c r="C38" s="3">
        <v>594.5</v>
      </c>
      <c r="D38" s="3">
        <v>0</v>
      </c>
      <c r="E38" s="3">
        <v>1</v>
      </c>
      <c r="F38" s="3">
        <v>31</v>
      </c>
      <c r="G38" s="3">
        <v>22</v>
      </c>
      <c r="H38" s="3">
        <v>1.1667567640000001</v>
      </c>
      <c r="I38" s="3">
        <v>1.0971337210000001</v>
      </c>
      <c r="K38">
        <f t="shared" si="9"/>
        <v>145644350.68094257</v>
      </c>
      <c r="L38">
        <f t="shared" si="10"/>
        <v>34635376.083668582</v>
      </c>
      <c r="M38">
        <f t="shared" si="11"/>
        <v>0</v>
      </c>
      <c r="N38">
        <f t="shared" si="12"/>
        <v>4102706.2867551888</v>
      </c>
      <c r="O38">
        <f t="shared" si="13"/>
        <v>140540705.03348118</v>
      </c>
      <c r="P38">
        <f t="shared" si="14"/>
        <v>23855617.27423314</v>
      </c>
      <c r="Q38">
        <f t="shared" si="15"/>
        <v>57149591.734727927</v>
      </c>
      <c r="R38">
        <f t="shared" si="16"/>
        <v>-138951958.63468412</v>
      </c>
      <c r="S38">
        <f t="shared" si="17"/>
        <v>266976388.45912448</v>
      </c>
    </row>
    <row r="39" spans="1:19" x14ac:dyDescent="0.25">
      <c r="A39" s="2">
        <v>43862</v>
      </c>
      <c r="B39" s="3">
        <v>253965396.19999999</v>
      </c>
      <c r="C39" s="3">
        <v>617.6</v>
      </c>
      <c r="D39" s="3">
        <v>0</v>
      </c>
      <c r="E39" s="3">
        <v>1</v>
      </c>
      <c r="F39" s="3">
        <v>29</v>
      </c>
      <c r="G39" s="3">
        <v>19</v>
      </c>
      <c r="H39" s="3">
        <v>1.16106438</v>
      </c>
      <c r="I39" s="3">
        <v>1.0985615399999999</v>
      </c>
      <c r="K39">
        <f t="shared" si="9"/>
        <v>145644350.68094257</v>
      </c>
      <c r="L39">
        <f t="shared" si="10"/>
        <v>35981174.548820384</v>
      </c>
      <c r="M39">
        <f t="shared" si="11"/>
        <v>0</v>
      </c>
      <c r="N39">
        <f t="shared" si="12"/>
        <v>4102706.2867551888</v>
      </c>
      <c r="O39">
        <f t="shared" si="13"/>
        <v>131473562.77325659</v>
      </c>
      <c r="P39">
        <f t="shared" si="14"/>
        <v>20602578.555019528</v>
      </c>
      <c r="Q39">
        <f t="shared" si="15"/>
        <v>56870769.762886934</v>
      </c>
      <c r="R39">
        <f t="shared" si="16"/>
        <v>-139132791.87572694</v>
      </c>
      <c r="S39">
        <f t="shared" si="17"/>
        <v>255542350.73195428</v>
      </c>
    </row>
    <row r="40" spans="1:19" x14ac:dyDescent="0.25">
      <c r="A40" s="2">
        <v>43891</v>
      </c>
      <c r="B40" s="3">
        <v>250421458</v>
      </c>
      <c r="C40" s="3">
        <v>456.3</v>
      </c>
      <c r="D40" s="3">
        <v>0</v>
      </c>
      <c r="E40" s="3">
        <v>0</v>
      </c>
      <c r="F40" s="3">
        <v>31</v>
      </c>
      <c r="G40" s="3">
        <v>22</v>
      </c>
      <c r="H40" s="3">
        <v>1.1553997680000001</v>
      </c>
      <c r="I40" s="3">
        <v>1.0999912169999999</v>
      </c>
      <c r="K40">
        <f t="shared" si="9"/>
        <v>145644350.68094257</v>
      </c>
      <c r="L40">
        <f t="shared" si="10"/>
        <v>26583889.162284233</v>
      </c>
      <c r="M40">
        <f t="shared" si="11"/>
        <v>0</v>
      </c>
      <c r="N40">
        <f t="shared" si="12"/>
        <v>0</v>
      </c>
      <c r="O40">
        <f t="shared" si="13"/>
        <v>140540705.03348118</v>
      </c>
      <c r="P40">
        <f t="shared" si="14"/>
        <v>23855617.27423314</v>
      </c>
      <c r="Q40">
        <f t="shared" si="15"/>
        <v>56593308.107532315</v>
      </c>
      <c r="R40">
        <f t="shared" si="16"/>
        <v>-139313860.43242383</v>
      </c>
      <c r="S40">
        <f t="shared" si="17"/>
        <v>253904009.82604963</v>
      </c>
    </row>
    <row r="41" spans="1:19" x14ac:dyDescent="0.25">
      <c r="A41" s="2">
        <v>43922</v>
      </c>
      <c r="B41" s="3">
        <v>218203458.59999999</v>
      </c>
      <c r="C41" s="3">
        <v>377.6</v>
      </c>
      <c r="D41" s="3">
        <v>0</v>
      </c>
      <c r="E41" s="3">
        <v>0</v>
      </c>
      <c r="F41" s="3">
        <v>30</v>
      </c>
      <c r="G41" s="3">
        <v>21</v>
      </c>
      <c r="H41" s="3">
        <v>1.1497627930000001</v>
      </c>
      <c r="I41" s="3">
        <v>1.1014227539999999</v>
      </c>
      <c r="K41">
        <f t="shared" si="9"/>
        <v>145644350.68094257</v>
      </c>
      <c r="L41">
        <f t="shared" si="10"/>
        <v>21998852.83295754</v>
      </c>
      <c r="M41">
        <f t="shared" si="11"/>
        <v>0</v>
      </c>
      <c r="N41">
        <f t="shared" si="12"/>
        <v>0</v>
      </c>
      <c r="O41">
        <f t="shared" si="13"/>
        <v>136007133.90336889</v>
      </c>
      <c r="P41">
        <f t="shared" si="14"/>
        <v>22771271.034495268</v>
      </c>
      <c r="Q41">
        <f t="shared" si="15"/>
        <v>56317200.156150542</v>
      </c>
      <c r="R41">
        <f t="shared" si="16"/>
        <v>-139495164.55807474</v>
      </c>
      <c r="S41">
        <f t="shared" si="17"/>
        <v>243243644.04984006</v>
      </c>
    </row>
    <row r="42" spans="1:19" x14ac:dyDescent="0.25">
      <c r="A42" s="2">
        <v>43952</v>
      </c>
      <c r="B42" s="3">
        <v>234783952.30000001</v>
      </c>
      <c r="C42" s="3">
        <v>205</v>
      </c>
      <c r="D42" s="3">
        <v>23.4</v>
      </c>
      <c r="E42" s="3">
        <v>1</v>
      </c>
      <c r="F42" s="3">
        <v>31</v>
      </c>
      <c r="G42" s="3">
        <v>20</v>
      </c>
      <c r="H42" s="3">
        <v>1.1441533189999999</v>
      </c>
      <c r="I42" s="3">
        <v>1.1028561539999999</v>
      </c>
      <c r="K42">
        <f t="shared" si="9"/>
        <v>145644350.68094257</v>
      </c>
      <c r="L42">
        <f t="shared" si="10"/>
        <v>11943233.132299513</v>
      </c>
      <c r="M42">
        <f t="shared" si="11"/>
        <v>18061345.357327804</v>
      </c>
      <c r="N42">
        <f t="shared" si="12"/>
        <v>4102706.2867551888</v>
      </c>
      <c r="O42">
        <f t="shared" si="13"/>
        <v>140540705.03348118</v>
      </c>
      <c r="P42">
        <f t="shared" si="14"/>
        <v>21686924.7947574</v>
      </c>
      <c r="Q42">
        <f t="shared" si="15"/>
        <v>56042439.247246496</v>
      </c>
      <c r="R42">
        <f t="shared" si="16"/>
        <v>-139676704.63262957</v>
      </c>
      <c r="S42">
        <f t="shared" si="17"/>
        <v>258344999.90018058</v>
      </c>
    </row>
    <row r="43" spans="1:19" x14ac:dyDescent="0.25">
      <c r="A43" s="2">
        <v>43983</v>
      </c>
      <c r="B43" s="3">
        <v>280693732.89999998</v>
      </c>
      <c r="C43" s="3">
        <v>25.2</v>
      </c>
      <c r="D43" s="3">
        <v>71</v>
      </c>
      <c r="E43" s="3">
        <v>0</v>
      </c>
      <c r="F43" s="3">
        <v>30</v>
      </c>
      <c r="G43" s="3">
        <v>22</v>
      </c>
      <c r="H43" s="3">
        <v>1.1385712130000001</v>
      </c>
      <c r="I43" s="3">
        <v>1.10429142</v>
      </c>
      <c r="K43">
        <f t="shared" si="9"/>
        <v>145644350.68094257</v>
      </c>
      <c r="L43">
        <f t="shared" si="10"/>
        <v>1468143.7801655985</v>
      </c>
      <c r="M43">
        <f t="shared" si="11"/>
        <v>54801517.964541629</v>
      </c>
      <c r="N43">
        <f t="shared" si="12"/>
        <v>0</v>
      </c>
      <c r="O43">
        <f t="shared" si="13"/>
        <v>136007133.90336889</v>
      </c>
      <c r="P43">
        <f t="shared" si="14"/>
        <v>23855617.27423314</v>
      </c>
      <c r="Q43">
        <f t="shared" si="15"/>
        <v>55769018.866269842</v>
      </c>
      <c r="R43">
        <f t="shared" si="16"/>
        <v>-139858481.03603825</v>
      </c>
      <c r="S43">
        <f t="shared" si="17"/>
        <v>277687301.43348348</v>
      </c>
    </row>
    <row r="44" spans="1:19" x14ac:dyDescent="0.25">
      <c r="A44" s="2">
        <v>44013</v>
      </c>
      <c r="B44" s="3">
        <v>347121684</v>
      </c>
      <c r="C44" s="3">
        <v>0</v>
      </c>
      <c r="D44" s="3">
        <v>168.3</v>
      </c>
      <c r="E44" s="3">
        <v>1</v>
      </c>
      <c r="F44" s="3">
        <v>31</v>
      </c>
      <c r="G44" s="3">
        <v>22</v>
      </c>
      <c r="H44" s="3">
        <v>1.133016341</v>
      </c>
      <c r="I44" s="3">
        <v>1.1057285539999999</v>
      </c>
      <c r="K44">
        <f t="shared" si="9"/>
        <v>145644350.68094257</v>
      </c>
      <c r="L44">
        <f t="shared" si="10"/>
        <v>0</v>
      </c>
      <c r="M44">
        <f t="shared" si="11"/>
        <v>129902753.14693461</v>
      </c>
      <c r="N44">
        <f t="shared" si="12"/>
        <v>4102706.2867551888</v>
      </c>
      <c r="O44">
        <f t="shared" si="13"/>
        <v>140540705.03348118</v>
      </c>
      <c r="P44">
        <f t="shared" si="14"/>
        <v>23855617.27423314</v>
      </c>
      <c r="Q44">
        <f t="shared" si="15"/>
        <v>55496932.449688613</v>
      </c>
      <c r="R44">
        <f t="shared" si="16"/>
        <v>-140040494.02160075</v>
      </c>
      <c r="S44">
        <f t="shared" si="17"/>
        <v>359502570.85043454</v>
      </c>
    </row>
    <row r="45" spans="1:19" x14ac:dyDescent="0.25">
      <c r="A45" s="2">
        <v>44044</v>
      </c>
      <c r="B45" s="3">
        <v>307825491.19999999</v>
      </c>
      <c r="C45" s="3">
        <v>4.4000000000000004</v>
      </c>
      <c r="D45" s="3">
        <v>82</v>
      </c>
      <c r="E45" s="3">
        <v>1</v>
      </c>
      <c r="F45" s="3">
        <v>31</v>
      </c>
      <c r="G45" s="3">
        <v>20</v>
      </c>
      <c r="H45" s="3">
        <v>1.1274885699999999</v>
      </c>
      <c r="I45" s="3">
        <v>1.107167558</v>
      </c>
      <c r="K45">
        <f t="shared" si="9"/>
        <v>145644350.68094257</v>
      </c>
      <c r="L45">
        <f t="shared" si="10"/>
        <v>256342.56479081881</v>
      </c>
      <c r="M45">
        <f t="shared" si="11"/>
        <v>63291893.987217098</v>
      </c>
      <c r="N45">
        <f t="shared" si="12"/>
        <v>4102706.2867551888</v>
      </c>
      <c r="O45">
        <f t="shared" si="13"/>
        <v>140540705.03348118</v>
      </c>
      <c r="P45">
        <f t="shared" si="14"/>
        <v>21686924.7947574</v>
      </c>
      <c r="Q45">
        <f t="shared" si="15"/>
        <v>55226173.482952446</v>
      </c>
      <c r="R45">
        <f t="shared" si="16"/>
        <v>-140222743.84261701</v>
      </c>
      <c r="S45">
        <f t="shared" si="17"/>
        <v>290526352.9882797</v>
      </c>
    </row>
    <row r="46" spans="1:19" x14ac:dyDescent="0.25">
      <c r="A46" s="2">
        <v>44075</v>
      </c>
      <c r="B46" s="3">
        <v>251413926.69999999</v>
      </c>
      <c r="C46" s="3">
        <v>84.9</v>
      </c>
      <c r="D46" s="3">
        <v>11</v>
      </c>
      <c r="E46" s="3">
        <v>1</v>
      </c>
      <c r="F46" s="3">
        <v>30</v>
      </c>
      <c r="G46" s="3">
        <v>21</v>
      </c>
      <c r="H46" s="3">
        <v>1.121987769</v>
      </c>
      <c r="I46" s="3">
        <v>1.108608434</v>
      </c>
      <c r="K46">
        <f t="shared" si="9"/>
        <v>145644350.68094257</v>
      </c>
      <c r="L46">
        <f t="shared" si="10"/>
        <v>4946246.306986481</v>
      </c>
      <c r="M46">
        <f t="shared" si="11"/>
        <v>8490376.0226754639</v>
      </c>
      <c r="N46">
        <f t="shared" si="12"/>
        <v>4102706.2867551888</v>
      </c>
      <c r="O46">
        <f t="shared" si="13"/>
        <v>136007133.90336889</v>
      </c>
      <c r="P46">
        <f t="shared" si="14"/>
        <v>22771271.034495268</v>
      </c>
      <c r="Q46">
        <f t="shared" si="15"/>
        <v>54956735.54947415</v>
      </c>
      <c r="R46">
        <f t="shared" si="16"/>
        <v>-140405230.75238696</v>
      </c>
      <c r="S46">
        <f t="shared" si="17"/>
        <v>236513589.03231105</v>
      </c>
    </row>
    <row r="47" spans="1:19" x14ac:dyDescent="0.25">
      <c r="A47" s="2">
        <v>44105</v>
      </c>
      <c r="B47" s="3">
        <v>240496299.80000001</v>
      </c>
      <c r="C47" s="3">
        <v>281.8</v>
      </c>
      <c r="D47" s="3">
        <v>0</v>
      </c>
      <c r="E47" s="3">
        <v>1</v>
      </c>
      <c r="F47" s="3">
        <v>31</v>
      </c>
      <c r="G47" s="3">
        <v>21</v>
      </c>
      <c r="H47" s="3">
        <v>1.116513804</v>
      </c>
      <c r="I47" s="3">
        <v>1.110051186</v>
      </c>
      <c r="K47">
        <f t="shared" si="9"/>
        <v>145644350.68094257</v>
      </c>
      <c r="L47">
        <f t="shared" si="10"/>
        <v>16417576.081375621</v>
      </c>
      <c r="M47">
        <f t="shared" si="11"/>
        <v>0</v>
      </c>
      <c r="N47">
        <f t="shared" si="12"/>
        <v>4102706.2867551888</v>
      </c>
      <c r="O47">
        <f t="shared" si="13"/>
        <v>140540705.03348118</v>
      </c>
      <c r="P47">
        <f t="shared" si="14"/>
        <v>22771271.034495268</v>
      </c>
      <c r="Q47">
        <f t="shared" si="15"/>
        <v>54688612.085721783</v>
      </c>
      <c r="R47">
        <f t="shared" si="16"/>
        <v>-140587955.25751054</v>
      </c>
      <c r="S47">
        <f t="shared" si="17"/>
        <v>243577265.94526112</v>
      </c>
    </row>
    <row r="48" spans="1:19" x14ac:dyDescent="0.25">
      <c r="A48" s="2">
        <v>44136</v>
      </c>
      <c r="B48" s="3">
        <v>241980400.40000001</v>
      </c>
      <c r="C48" s="3">
        <v>350.5</v>
      </c>
      <c r="D48" s="3">
        <v>0</v>
      </c>
      <c r="E48" s="3">
        <v>0</v>
      </c>
      <c r="F48" s="3">
        <v>30</v>
      </c>
      <c r="G48" s="3">
        <v>21</v>
      </c>
      <c r="H48" s="3">
        <v>1.111066546</v>
      </c>
      <c r="I48" s="3">
        <v>1.1114958159999999</v>
      </c>
      <c r="K48">
        <f t="shared" si="9"/>
        <v>145644350.68094257</v>
      </c>
      <c r="L48">
        <f t="shared" si="10"/>
        <v>20420015.672541361</v>
      </c>
      <c r="M48">
        <f t="shared" si="11"/>
        <v>0</v>
      </c>
      <c r="N48">
        <f t="shared" si="12"/>
        <v>0</v>
      </c>
      <c r="O48">
        <f t="shared" si="13"/>
        <v>136007133.90336889</v>
      </c>
      <c r="P48">
        <f t="shared" si="14"/>
        <v>22771271.034495268</v>
      </c>
      <c r="Q48">
        <f t="shared" si="15"/>
        <v>54421796.773071289</v>
      </c>
      <c r="R48">
        <f t="shared" si="16"/>
        <v>-140770917.61128765</v>
      </c>
      <c r="S48">
        <f t="shared" si="17"/>
        <v>238493650.45313174</v>
      </c>
    </row>
    <row r="49" spans="1:19" x14ac:dyDescent="0.25">
      <c r="A49" s="2">
        <v>44166</v>
      </c>
      <c r="B49" s="3">
        <v>266365374.19999999</v>
      </c>
      <c r="C49" s="3">
        <v>579.1</v>
      </c>
      <c r="D49" s="3">
        <v>0</v>
      </c>
      <c r="E49" s="3">
        <v>2</v>
      </c>
      <c r="F49" s="3">
        <v>31</v>
      </c>
      <c r="G49" s="3">
        <v>21</v>
      </c>
      <c r="H49" s="3">
        <v>1.105645864</v>
      </c>
      <c r="I49" s="3">
        <v>1.1129423249999999</v>
      </c>
      <c r="K49">
        <f t="shared" si="9"/>
        <v>145644350.68094257</v>
      </c>
      <c r="L49">
        <f t="shared" si="10"/>
        <v>33738177.106900722</v>
      </c>
      <c r="M49">
        <f t="shared" si="11"/>
        <v>0</v>
      </c>
      <c r="N49">
        <f t="shared" si="12"/>
        <v>8205412.5735103777</v>
      </c>
      <c r="O49">
        <f t="shared" si="13"/>
        <v>140540705.03348118</v>
      </c>
      <c r="P49">
        <f t="shared" si="14"/>
        <v>22771271.034495268</v>
      </c>
      <c r="Q49">
        <f t="shared" si="15"/>
        <v>54156283.194935493</v>
      </c>
      <c r="R49">
        <f t="shared" si="16"/>
        <v>-140954117.94036832</v>
      </c>
      <c r="S49">
        <f t="shared" si="17"/>
        <v>264102081.68389735</v>
      </c>
    </row>
    <row r="50" spans="1:19" x14ac:dyDescent="0.25">
      <c r="A50" s="2">
        <v>44197</v>
      </c>
      <c r="B50" s="3">
        <v>0</v>
      </c>
      <c r="C50" s="3">
        <v>719.24</v>
      </c>
      <c r="D50" s="3">
        <v>0</v>
      </c>
      <c r="E50" s="3">
        <v>1</v>
      </c>
      <c r="F50" s="3">
        <v>31</v>
      </c>
      <c r="G50" s="3">
        <v>20</v>
      </c>
      <c r="H50" s="3">
        <v>1.1092654609999999</v>
      </c>
      <c r="I50" s="3">
        <v>1.114406335</v>
      </c>
      <c r="K50">
        <f t="shared" si="9"/>
        <v>145644350.68094257</v>
      </c>
      <c r="L50">
        <f t="shared" si="10"/>
        <v>41902687.795488298</v>
      </c>
      <c r="M50">
        <f t="shared" si="11"/>
        <v>0</v>
      </c>
      <c r="N50">
        <f t="shared" si="12"/>
        <v>4102706.2867551888</v>
      </c>
      <c r="O50">
        <f t="shared" si="13"/>
        <v>140540705.03348118</v>
      </c>
      <c r="P50">
        <f t="shared" si="14"/>
        <v>21686924.7947574</v>
      </c>
      <c r="Q50">
        <f t="shared" si="15"/>
        <v>54333576.781033993</v>
      </c>
      <c r="R50">
        <f t="shared" si="16"/>
        <v>-141139534.77066624</v>
      </c>
      <c r="S50">
        <f t="shared" si="17"/>
        <v>267071416.6017924</v>
      </c>
    </row>
    <row r="51" spans="1:19" x14ac:dyDescent="0.25">
      <c r="A51" s="2">
        <v>44228</v>
      </c>
      <c r="B51" s="3">
        <v>0</v>
      </c>
      <c r="C51" s="3">
        <v>661.05</v>
      </c>
      <c r="D51" s="3">
        <v>0</v>
      </c>
      <c r="E51" s="3">
        <v>1</v>
      </c>
      <c r="F51" s="3">
        <v>28</v>
      </c>
      <c r="G51" s="3">
        <v>19</v>
      </c>
      <c r="H51" s="3">
        <v>1.1128969070000001</v>
      </c>
      <c r="I51" s="3">
        <v>1.115872271</v>
      </c>
      <c r="K51">
        <f t="shared" si="9"/>
        <v>145644350.68094257</v>
      </c>
      <c r="L51">
        <f t="shared" si="10"/>
        <v>38512557.376129717</v>
      </c>
      <c r="M51">
        <f t="shared" si="11"/>
        <v>0</v>
      </c>
      <c r="N51">
        <f t="shared" si="12"/>
        <v>4102706.2867551888</v>
      </c>
      <c r="O51">
        <f t="shared" si="13"/>
        <v>126939991.64314428</v>
      </c>
      <c r="P51">
        <f t="shared" si="14"/>
        <v>20602578.555019528</v>
      </c>
      <c r="Q51">
        <f t="shared" si="15"/>
        <v>54511450.749893814</v>
      </c>
      <c r="R51">
        <f t="shared" si="16"/>
        <v>-141325195.52881652</v>
      </c>
      <c r="S51">
        <f t="shared" si="17"/>
        <v>248988439.7630685</v>
      </c>
    </row>
    <row r="52" spans="1:19" x14ac:dyDescent="0.25">
      <c r="A52" s="2">
        <v>44256</v>
      </c>
      <c r="B52" s="3">
        <v>0</v>
      </c>
      <c r="C52" s="3">
        <v>553.53</v>
      </c>
      <c r="D52" s="3">
        <v>0.22</v>
      </c>
      <c r="E52" s="3">
        <v>0</v>
      </c>
      <c r="F52" s="3">
        <v>31</v>
      </c>
      <c r="G52" s="3">
        <v>23</v>
      </c>
      <c r="H52" s="3">
        <v>1.1165402419999999</v>
      </c>
      <c r="I52" s="3">
        <v>1.1173401350000001</v>
      </c>
      <c r="K52">
        <f t="shared" si="9"/>
        <v>145644350.68094257</v>
      </c>
      <c r="L52">
        <f t="shared" si="10"/>
        <v>32248477.247423165</v>
      </c>
      <c r="M52">
        <f t="shared" si="11"/>
        <v>169807.52045350929</v>
      </c>
      <c r="N52">
        <f t="shared" si="12"/>
        <v>0</v>
      </c>
      <c r="O52">
        <f t="shared" si="13"/>
        <v>140540705.03348118</v>
      </c>
      <c r="P52">
        <f t="shared" si="14"/>
        <v>24939963.513971008</v>
      </c>
      <c r="Q52">
        <f t="shared" si="15"/>
        <v>54689907.060778193</v>
      </c>
      <c r="R52">
        <f t="shared" si="16"/>
        <v>-141511100.46811911</v>
      </c>
      <c r="S52">
        <f t="shared" si="17"/>
        <v>256722110.58893052</v>
      </c>
    </row>
    <row r="53" spans="1:19" x14ac:dyDescent="0.25">
      <c r="A53" s="2">
        <v>44287</v>
      </c>
      <c r="B53" s="3">
        <v>0</v>
      </c>
      <c r="C53" s="3">
        <v>352.08</v>
      </c>
      <c r="D53" s="3">
        <v>0</v>
      </c>
      <c r="E53" s="3">
        <v>0</v>
      </c>
      <c r="F53" s="3">
        <v>30</v>
      </c>
      <c r="G53" s="3">
        <v>21</v>
      </c>
      <c r="H53" s="3">
        <v>1.120195504</v>
      </c>
      <c r="I53" s="3">
        <v>1.1188099300000001</v>
      </c>
      <c r="K53">
        <f t="shared" si="9"/>
        <v>145644350.68094257</v>
      </c>
      <c r="L53">
        <f t="shared" si="10"/>
        <v>20512065.957170788</v>
      </c>
      <c r="M53">
        <f t="shared" si="11"/>
        <v>0</v>
      </c>
      <c r="N53">
        <f t="shared" si="12"/>
        <v>0</v>
      </c>
      <c r="O53">
        <f t="shared" si="13"/>
        <v>136007133.90336889</v>
      </c>
      <c r="P53">
        <f t="shared" si="14"/>
        <v>22771271.034495268</v>
      </c>
      <c r="Q53">
        <f t="shared" si="15"/>
        <v>54868947.574987262</v>
      </c>
      <c r="R53">
        <f t="shared" si="16"/>
        <v>-141697249.96852398</v>
      </c>
      <c r="S53">
        <f t="shared" si="17"/>
        <v>238106519.18244076</v>
      </c>
    </row>
    <row r="54" spans="1:19" x14ac:dyDescent="0.25">
      <c r="A54" s="2">
        <v>44317</v>
      </c>
      <c r="B54" s="3">
        <v>0</v>
      </c>
      <c r="C54" s="3">
        <v>137.03</v>
      </c>
      <c r="D54" s="3">
        <v>21.89</v>
      </c>
      <c r="E54" s="3">
        <v>1</v>
      </c>
      <c r="F54" s="3">
        <v>31</v>
      </c>
      <c r="G54" s="3">
        <v>20</v>
      </c>
      <c r="H54" s="3">
        <v>1.1238627329999999</v>
      </c>
      <c r="I54" s="3">
        <v>1.120281659</v>
      </c>
      <c r="K54">
        <f t="shared" si="9"/>
        <v>145644350.68094257</v>
      </c>
      <c r="L54">
        <f t="shared" si="10"/>
        <v>7983323.1030195225</v>
      </c>
      <c r="M54">
        <f t="shared" si="11"/>
        <v>16895848.285124175</v>
      </c>
      <c r="N54">
        <f t="shared" si="12"/>
        <v>4102706.2867551888</v>
      </c>
      <c r="O54">
        <f t="shared" si="13"/>
        <v>140540705.03348118</v>
      </c>
      <c r="P54">
        <f t="shared" si="14"/>
        <v>21686924.7947574</v>
      </c>
      <c r="Q54">
        <f t="shared" si="15"/>
        <v>55048574.251784265</v>
      </c>
      <c r="R54">
        <f t="shared" si="16"/>
        <v>-141883644.40998098</v>
      </c>
      <c r="S54">
        <f t="shared" si="17"/>
        <v>250018788.02588335</v>
      </c>
    </row>
    <row r="55" spans="1:19" x14ac:dyDescent="0.25">
      <c r="A55" s="2">
        <v>44348</v>
      </c>
      <c r="B55" s="3">
        <v>0</v>
      </c>
      <c r="C55" s="3">
        <v>29.01</v>
      </c>
      <c r="D55" s="3">
        <v>55.68</v>
      </c>
      <c r="E55" s="3">
        <v>0</v>
      </c>
      <c r="F55" s="3">
        <v>30</v>
      </c>
      <c r="G55" s="3">
        <v>22</v>
      </c>
      <c r="H55" s="3">
        <v>1.127541967</v>
      </c>
      <c r="I55" s="3">
        <v>1.1217553229999999</v>
      </c>
      <c r="K55">
        <f t="shared" si="9"/>
        <v>145644350.68094257</v>
      </c>
      <c r="L55">
        <f t="shared" si="10"/>
        <v>1690113.1374049212</v>
      </c>
      <c r="M55">
        <f t="shared" si="11"/>
        <v>42976739.722051799</v>
      </c>
      <c r="N55">
        <f t="shared" si="12"/>
        <v>0</v>
      </c>
      <c r="O55">
        <f t="shared" si="13"/>
        <v>136007133.90336889</v>
      </c>
      <c r="P55">
        <f t="shared" si="14"/>
        <v>23855617.27423314</v>
      </c>
      <c r="Q55">
        <f t="shared" si="15"/>
        <v>55228788.952469334</v>
      </c>
      <c r="R55">
        <f t="shared" si="16"/>
        <v>-142070283.91914016</v>
      </c>
      <c r="S55">
        <f t="shared" si="17"/>
        <v>263332459.75133049</v>
      </c>
    </row>
    <row r="56" spans="1:19" x14ac:dyDescent="0.25">
      <c r="A56" s="2">
        <v>44378</v>
      </c>
      <c r="B56" s="3">
        <v>0</v>
      </c>
      <c r="C56" s="3">
        <v>3.89</v>
      </c>
      <c r="D56" s="3">
        <v>118.17</v>
      </c>
      <c r="E56" s="3">
        <v>1</v>
      </c>
      <c r="F56" s="3">
        <v>31</v>
      </c>
      <c r="G56" s="3">
        <v>21</v>
      </c>
      <c r="H56" s="3">
        <v>1.1312332460000001</v>
      </c>
      <c r="I56" s="3">
        <v>1.123230926</v>
      </c>
      <c r="K56">
        <f t="shared" si="9"/>
        <v>145644350.68094257</v>
      </c>
      <c r="L56">
        <f t="shared" si="10"/>
        <v>226630.13114461026</v>
      </c>
      <c r="M56">
        <f t="shared" si="11"/>
        <v>91209794.054505423</v>
      </c>
      <c r="N56">
        <f t="shared" si="12"/>
        <v>4102706.2867551888</v>
      </c>
      <c r="O56">
        <f t="shared" si="13"/>
        <v>140540705.03348118</v>
      </c>
      <c r="P56">
        <f t="shared" si="14"/>
        <v>22771271.034495268</v>
      </c>
      <c r="Q56">
        <f t="shared" si="15"/>
        <v>55409593.636305712</v>
      </c>
      <c r="R56">
        <f t="shared" si="16"/>
        <v>-142257169.00260141</v>
      </c>
      <c r="S56">
        <f t="shared" si="17"/>
        <v>317647881.85502851</v>
      </c>
    </row>
    <row r="57" spans="1:19" x14ac:dyDescent="0.25">
      <c r="A57" s="2">
        <v>44409</v>
      </c>
      <c r="B57" s="3">
        <v>0</v>
      </c>
      <c r="C57" s="3">
        <v>9.49</v>
      </c>
      <c r="D57" s="3">
        <v>79.930000000000007</v>
      </c>
      <c r="E57" s="3">
        <v>1</v>
      </c>
      <c r="F57" s="3">
        <v>31</v>
      </c>
      <c r="G57" s="3">
        <v>21</v>
      </c>
      <c r="H57" s="3">
        <v>1.1349366089999999</v>
      </c>
      <c r="I57" s="3">
        <v>1.1247084700000001</v>
      </c>
      <c r="K57">
        <f t="shared" si="9"/>
        <v>145644350.68094257</v>
      </c>
      <c r="L57">
        <f t="shared" si="10"/>
        <v>552884.30451474327</v>
      </c>
      <c r="M57">
        <f t="shared" si="11"/>
        <v>61694159.590222716</v>
      </c>
      <c r="N57">
        <f t="shared" si="12"/>
        <v>4102706.2867551888</v>
      </c>
      <c r="O57">
        <f t="shared" si="13"/>
        <v>140540705.03348118</v>
      </c>
      <c r="P57">
        <f t="shared" si="14"/>
        <v>22771271.034495268</v>
      </c>
      <c r="Q57">
        <f t="shared" si="15"/>
        <v>55590990.213575087</v>
      </c>
      <c r="R57">
        <f t="shared" si="16"/>
        <v>-142444299.91366464</v>
      </c>
      <c r="S57">
        <f t="shared" si="17"/>
        <v>288452767.23032206</v>
      </c>
    </row>
    <row r="58" spans="1:19" x14ac:dyDescent="0.25">
      <c r="A58" s="2">
        <v>44440</v>
      </c>
      <c r="B58" s="3">
        <v>0</v>
      </c>
      <c r="C58" s="3">
        <v>68.5</v>
      </c>
      <c r="D58" s="3">
        <v>35.21</v>
      </c>
      <c r="E58" s="3">
        <v>1</v>
      </c>
      <c r="F58" s="3">
        <v>30</v>
      </c>
      <c r="G58" s="3">
        <v>21</v>
      </c>
      <c r="H58" s="3">
        <v>1.1386520959999999</v>
      </c>
      <c r="I58" s="3">
        <v>1.126187958</v>
      </c>
      <c r="K58">
        <f t="shared" si="9"/>
        <v>145644350.68094257</v>
      </c>
      <c r="L58">
        <f t="shared" si="10"/>
        <v>3990787.6564025199</v>
      </c>
      <c r="M58">
        <f t="shared" si="11"/>
        <v>27176921.796218462</v>
      </c>
      <c r="N58">
        <f t="shared" si="12"/>
        <v>4102706.2867551888</v>
      </c>
      <c r="O58">
        <f t="shared" si="13"/>
        <v>136007133.90336889</v>
      </c>
      <c r="P58">
        <f t="shared" si="14"/>
        <v>22771271.034495268</v>
      </c>
      <c r="Q58">
        <f t="shared" si="15"/>
        <v>55772980.643540733</v>
      </c>
      <c r="R58">
        <f t="shared" si="16"/>
        <v>-142631677.03227982</v>
      </c>
      <c r="S58">
        <f t="shared" si="17"/>
        <v>252834474.96944383</v>
      </c>
    </row>
    <row r="59" spans="1:19" x14ac:dyDescent="0.25">
      <c r="A59" s="2">
        <v>44470</v>
      </c>
      <c r="B59" s="3">
        <v>0</v>
      </c>
      <c r="C59" s="3">
        <v>243.2222222</v>
      </c>
      <c r="D59" s="3">
        <v>2.71</v>
      </c>
      <c r="E59" s="3">
        <v>1</v>
      </c>
      <c r="F59" s="3">
        <v>31</v>
      </c>
      <c r="G59" s="3">
        <v>20</v>
      </c>
      <c r="H59" s="3">
        <v>1.1423797469999999</v>
      </c>
      <c r="I59" s="3">
        <v>1.127669392</v>
      </c>
      <c r="K59">
        <f t="shared" si="9"/>
        <v>145644350.68094257</v>
      </c>
      <c r="L59">
        <f t="shared" si="10"/>
        <v>14170047.330197824</v>
      </c>
      <c r="M59">
        <f t="shared" si="11"/>
        <v>2091719.9110409552</v>
      </c>
      <c r="N59">
        <f t="shared" si="12"/>
        <v>4102706.2867551888</v>
      </c>
      <c r="O59">
        <f t="shared" si="13"/>
        <v>140540705.03348118</v>
      </c>
      <c r="P59">
        <f t="shared" si="14"/>
        <v>21686924.7947574</v>
      </c>
      <c r="Q59">
        <f t="shared" si="15"/>
        <v>55955566.88546592</v>
      </c>
      <c r="R59">
        <f t="shared" si="16"/>
        <v>-142819300.61174685</v>
      </c>
      <c r="S59">
        <f t="shared" si="17"/>
        <v>241372720.31089419</v>
      </c>
    </row>
    <row r="60" spans="1:19" x14ac:dyDescent="0.25">
      <c r="A60" s="2">
        <v>44501</v>
      </c>
      <c r="B60" s="3">
        <v>0</v>
      </c>
      <c r="C60" s="3">
        <v>434.36111110000002</v>
      </c>
      <c r="D60" s="3">
        <v>0</v>
      </c>
      <c r="E60" s="3">
        <v>0</v>
      </c>
      <c r="F60" s="3">
        <v>30</v>
      </c>
      <c r="G60" s="3">
        <v>22</v>
      </c>
      <c r="H60" s="3">
        <v>1.1461196010000001</v>
      </c>
      <c r="I60" s="3">
        <v>1.129152774</v>
      </c>
      <c r="K60">
        <f t="shared" si="9"/>
        <v>145644350.68094257</v>
      </c>
      <c r="L60">
        <f t="shared" si="10"/>
        <v>25305736.65108268</v>
      </c>
      <c r="M60">
        <f t="shared" si="11"/>
        <v>0</v>
      </c>
      <c r="N60">
        <f t="shared" si="12"/>
        <v>0</v>
      </c>
      <c r="O60">
        <f t="shared" si="13"/>
        <v>136007133.90336889</v>
      </c>
      <c r="P60">
        <f t="shared" si="14"/>
        <v>23855617.27423314</v>
      </c>
      <c r="Q60">
        <f t="shared" si="15"/>
        <v>56138750.849632338</v>
      </c>
      <c r="R60">
        <f t="shared" si="16"/>
        <v>-143007170.90536574</v>
      </c>
      <c r="S60">
        <f t="shared" si="17"/>
        <v>243944418.45389387</v>
      </c>
    </row>
    <row r="61" spans="1:19" x14ac:dyDescent="0.25">
      <c r="A61" s="2">
        <v>44531</v>
      </c>
      <c r="B61" s="3">
        <v>0</v>
      </c>
      <c r="C61" s="3">
        <v>585.51</v>
      </c>
      <c r="D61" s="3">
        <v>0</v>
      </c>
      <c r="E61" s="3">
        <v>2</v>
      </c>
      <c r="F61" s="3">
        <v>31</v>
      </c>
      <c r="G61" s="3">
        <v>21</v>
      </c>
      <c r="H61" s="3">
        <v>1.1498716980000001</v>
      </c>
      <c r="I61" s="3">
        <v>1.1306381080000001</v>
      </c>
      <c r="K61">
        <f t="shared" si="9"/>
        <v>145644350.68094257</v>
      </c>
      <c r="L61">
        <f t="shared" si="10"/>
        <v>34111621.616061889</v>
      </c>
      <c r="M61">
        <f t="shared" si="11"/>
        <v>0</v>
      </c>
      <c r="N61">
        <f t="shared" si="12"/>
        <v>8205412.5735103777</v>
      </c>
      <c r="O61">
        <f t="shared" si="13"/>
        <v>140540705.03348118</v>
      </c>
      <c r="P61">
        <f t="shared" si="14"/>
        <v>22771271.034495268</v>
      </c>
      <c r="Q61">
        <f t="shared" si="15"/>
        <v>56322534.495303228</v>
      </c>
      <c r="R61">
        <f t="shared" si="16"/>
        <v>-143195288.41973633</v>
      </c>
      <c r="S61">
        <f t="shared" si="17"/>
        <v>264400607.01405817</v>
      </c>
    </row>
    <row r="62" spans="1:19" x14ac:dyDescent="0.25">
      <c r="A62" s="2">
        <v>44562</v>
      </c>
      <c r="B62" s="3">
        <v>0</v>
      </c>
      <c r="C62" s="3">
        <v>719.24</v>
      </c>
      <c r="D62" s="3">
        <v>0</v>
      </c>
      <c r="E62" s="3">
        <v>1</v>
      </c>
      <c r="F62" s="3">
        <v>31</v>
      </c>
      <c r="G62" s="3">
        <v>20</v>
      </c>
      <c r="H62" s="3">
        <v>1.15391303</v>
      </c>
      <c r="I62" s="3">
        <v>1.132301692</v>
      </c>
      <c r="K62">
        <f t="shared" si="9"/>
        <v>145644350.68094257</v>
      </c>
      <c r="L62">
        <f t="shared" si="10"/>
        <v>41902687.795488298</v>
      </c>
      <c r="M62">
        <f t="shared" si="11"/>
        <v>0</v>
      </c>
      <c r="N62">
        <f t="shared" si="12"/>
        <v>4102706.2867551888</v>
      </c>
      <c r="O62">
        <f t="shared" si="13"/>
        <v>140540705.03348118</v>
      </c>
      <c r="P62">
        <f t="shared" si="14"/>
        <v>21686924.7947574</v>
      </c>
      <c r="Q62">
        <f t="shared" si="15"/>
        <v>56520485.328750886</v>
      </c>
      <c r="R62">
        <f t="shared" si="16"/>
        <v>-143405981.29219913</v>
      </c>
      <c r="S62">
        <f t="shared" si="17"/>
        <v>266991878.62797642</v>
      </c>
    </row>
    <row r="63" spans="1:19" x14ac:dyDescent="0.25">
      <c r="A63" s="2">
        <v>44593</v>
      </c>
      <c r="B63" s="3">
        <v>0</v>
      </c>
      <c r="C63" s="3">
        <v>661.05</v>
      </c>
      <c r="D63" s="3">
        <v>0</v>
      </c>
      <c r="E63" s="3">
        <v>1</v>
      </c>
      <c r="F63" s="3">
        <v>28</v>
      </c>
      <c r="G63" s="3">
        <v>19</v>
      </c>
      <c r="H63" s="3">
        <v>1.1579685639999999</v>
      </c>
      <c r="I63" s="3">
        <v>1.133967725</v>
      </c>
      <c r="K63">
        <f t="shared" si="9"/>
        <v>145644350.68094257</v>
      </c>
      <c r="L63">
        <f t="shared" si="10"/>
        <v>38512557.376129717</v>
      </c>
      <c r="M63">
        <f t="shared" si="11"/>
        <v>0</v>
      </c>
      <c r="N63">
        <f t="shared" si="12"/>
        <v>4102706.2867551888</v>
      </c>
      <c r="O63">
        <f t="shared" si="13"/>
        <v>126939991.64314428</v>
      </c>
      <c r="P63">
        <f t="shared" si="14"/>
        <v>20602578.555019528</v>
      </c>
      <c r="Q63">
        <f t="shared" si="15"/>
        <v>56719131.798621535</v>
      </c>
      <c r="R63">
        <f t="shared" si="16"/>
        <v>-143616984.33045143</v>
      </c>
      <c r="S63">
        <f t="shared" si="17"/>
        <v>248904332.01016134</v>
      </c>
    </row>
    <row r="64" spans="1:19" x14ac:dyDescent="0.25">
      <c r="A64" s="2">
        <v>44621</v>
      </c>
      <c r="B64" s="3">
        <v>0</v>
      </c>
      <c r="C64" s="3">
        <v>553.53</v>
      </c>
      <c r="D64" s="3">
        <v>0.22</v>
      </c>
      <c r="E64" s="3">
        <v>0</v>
      </c>
      <c r="F64" s="3">
        <v>31</v>
      </c>
      <c r="G64" s="3">
        <v>23</v>
      </c>
      <c r="H64" s="3">
        <v>1.162038353</v>
      </c>
      <c r="I64" s="3">
        <v>1.135636208</v>
      </c>
      <c r="K64">
        <f t="shared" si="9"/>
        <v>145644350.68094257</v>
      </c>
      <c r="L64">
        <f t="shared" si="10"/>
        <v>32248477.247423165</v>
      </c>
      <c r="M64">
        <f t="shared" si="11"/>
        <v>169807.52045350929</v>
      </c>
      <c r="N64">
        <f t="shared" si="12"/>
        <v>0</v>
      </c>
      <c r="O64">
        <f t="shared" si="13"/>
        <v>140540705.03348118</v>
      </c>
      <c r="P64">
        <f t="shared" si="14"/>
        <v>24939963.513971008</v>
      </c>
      <c r="Q64">
        <f t="shared" si="15"/>
        <v>56918476.500939019</v>
      </c>
      <c r="R64">
        <f t="shared" si="16"/>
        <v>-143828297.66114309</v>
      </c>
      <c r="S64">
        <f t="shared" si="17"/>
        <v>256633482.83606735</v>
      </c>
    </row>
    <row r="65" spans="1:19" x14ac:dyDescent="0.25">
      <c r="A65" s="2">
        <v>44652</v>
      </c>
      <c r="B65" s="3">
        <v>0</v>
      </c>
      <c r="C65" s="3">
        <v>352.08</v>
      </c>
      <c r="D65" s="3">
        <v>0</v>
      </c>
      <c r="E65" s="3">
        <v>0</v>
      </c>
      <c r="F65" s="3">
        <v>30</v>
      </c>
      <c r="G65" s="3">
        <v>20</v>
      </c>
      <c r="H65" s="3">
        <v>1.1661224450000001</v>
      </c>
      <c r="I65" s="3">
        <v>1.1373071459999999</v>
      </c>
      <c r="K65">
        <f t="shared" si="9"/>
        <v>145644350.68094257</v>
      </c>
      <c r="L65">
        <f t="shared" si="10"/>
        <v>20512065.957170788</v>
      </c>
      <c r="M65">
        <f t="shared" si="11"/>
        <v>0</v>
      </c>
      <c r="N65">
        <f t="shared" si="12"/>
        <v>0</v>
      </c>
      <c r="O65">
        <f t="shared" si="13"/>
        <v>136007133.90336889</v>
      </c>
      <c r="P65">
        <f t="shared" si="14"/>
        <v>21686924.7947574</v>
      </c>
      <c r="Q65">
        <f t="shared" si="15"/>
        <v>57118521.786819249</v>
      </c>
      <c r="R65">
        <f t="shared" si="16"/>
        <v>-144039921.91752407</v>
      </c>
      <c r="S65">
        <f t="shared" si="17"/>
        <v>236929075.20553485</v>
      </c>
    </row>
    <row r="66" spans="1:19" x14ac:dyDescent="0.25">
      <c r="A66" s="2">
        <v>44682</v>
      </c>
      <c r="B66" s="3">
        <v>0</v>
      </c>
      <c r="C66" s="3">
        <v>137.03</v>
      </c>
      <c r="D66" s="3">
        <v>21.89</v>
      </c>
      <c r="E66" s="3">
        <v>1</v>
      </c>
      <c r="F66" s="3">
        <v>31</v>
      </c>
      <c r="G66" s="3">
        <v>21</v>
      </c>
      <c r="H66" s="3">
        <v>1.170220891</v>
      </c>
      <c r="I66" s="3">
        <v>1.138980543</v>
      </c>
      <c r="K66">
        <f t="shared" ref="K66:K73" si="18">WHSL_kWh</f>
        <v>145644350.68094257</v>
      </c>
      <c r="L66">
        <f t="shared" ref="L66:L73" si="19">N10HDD18*C66</f>
        <v>7983323.1030195225</v>
      </c>
      <c r="M66">
        <f t="shared" ref="M66:M73" si="20">N10CDD18*D66</f>
        <v>16895848.285124175</v>
      </c>
      <c r="N66">
        <f t="shared" ref="N66:N73" si="21">StatDays*E66</f>
        <v>4102706.2867551888</v>
      </c>
      <c r="O66">
        <f t="shared" ref="O66:O73" si="22">MonthDays*F66</f>
        <v>140540705.03348118</v>
      </c>
      <c r="P66">
        <f t="shared" ref="P66:P73" si="23">PeakDays*G66</f>
        <v>22771271.034495268</v>
      </c>
      <c r="Q66">
        <f t="shared" ref="Q66:Q73" si="24">OntarioGDP*H66</f>
        <v>57319270.154322885</v>
      </c>
      <c r="R66">
        <f t="shared" ref="R66:R73" si="25">LondonPop*I66</f>
        <v>-144251857.60619426</v>
      </c>
      <c r="S66">
        <f t="shared" ref="S66:S73" si="26">SUM(K66:R66)</f>
        <v>251005616.97194654</v>
      </c>
    </row>
    <row r="67" spans="1:19" x14ac:dyDescent="0.25">
      <c r="A67" s="2">
        <v>44713</v>
      </c>
      <c r="B67" s="3">
        <v>0</v>
      </c>
      <c r="C67" s="3">
        <v>29.01</v>
      </c>
      <c r="D67" s="3">
        <v>55.68</v>
      </c>
      <c r="E67" s="3">
        <v>0</v>
      </c>
      <c r="F67" s="3">
        <v>30</v>
      </c>
      <c r="G67" s="3">
        <v>22</v>
      </c>
      <c r="H67" s="3">
        <v>1.1743337410000001</v>
      </c>
      <c r="I67" s="3">
        <v>1.1406564029999999</v>
      </c>
      <c r="K67">
        <f t="shared" si="18"/>
        <v>145644350.68094257</v>
      </c>
      <c r="L67">
        <f t="shared" si="19"/>
        <v>1690113.1374049212</v>
      </c>
      <c r="M67">
        <f t="shared" si="20"/>
        <v>42976739.722051799</v>
      </c>
      <c r="N67">
        <f t="shared" si="21"/>
        <v>0</v>
      </c>
      <c r="O67">
        <f t="shared" si="22"/>
        <v>136007133.90336889</v>
      </c>
      <c r="P67">
        <f t="shared" si="23"/>
        <v>23855617.27423314</v>
      </c>
      <c r="Q67">
        <f t="shared" si="24"/>
        <v>57520724.052529022</v>
      </c>
      <c r="R67">
        <f t="shared" si="25"/>
        <v>-144464105.2337535</v>
      </c>
      <c r="S67">
        <f t="shared" si="26"/>
        <v>263230573.53677684</v>
      </c>
    </row>
    <row r="68" spans="1:19" x14ac:dyDescent="0.25">
      <c r="A68" s="2">
        <v>44743</v>
      </c>
      <c r="B68" s="3">
        <v>0</v>
      </c>
      <c r="C68" s="3">
        <v>3.89</v>
      </c>
      <c r="D68" s="3">
        <v>118.17</v>
      </c>
      <c r="E68" s="3">
        <v>1</v>
      </c>
      <c r="F68" s="3">
        <v>31</v>
      </c>
      <c r="G68" s="3">
        <v>20</v>
      </c>
      <c r="H68" s="3">
        <v>1.178461046</v>
      </c>
      <c r="I68" s="3">
        <v>1.1423347269999999</v>
      </c>
      <c r="K68">
        <f t="shared" si="18"/>
        <v>145644350.68094257</v>
      </c>
      <c r="L68">
        <f t="shared" si="19"/>
        <v>226630.13114461026</v>
      </c>
      <c r="M68">
        <f t="shared" si="20"/>
        <v>91209794.054505423</v>
      </c>
      <c r="N68">
        <f t="shared" si="21"/>
        <v>4102706.2867551888</v>
      </c>
      <c r="O68">
        <f t="shared" si="22"/>
        <v>140540705.03348118</v>
      </c>
      <c r="P68">
        <f t="shared" si="23"/>
        <v>21686924.7947574</v>
      </c>
      <c r="Q68">
        <f t="shared" si="24"/>
        <v>57722885.979498319</v>
      </c>
      <c r="R68">
        <f t="shared" si="25"/>
        <v>-144676664.92685187</v>
      </c>
      <c r="S68">
        <f t="shared" si="26"/>
        <v>316457332.03423285</v>
      </c>
    </row>
    <row r="69" spans="1:19" x14ac:dyDescent="0.25">
      <c r="A69" s="2">
        <v>44774</v>
      </c>
      <c r="B69" s="3">
        <v>0</v>
      </c>
      <c r="C69" s="3">
        <v>9.49</v>
      </c>
      <c r="D69" s="3">
        <v>79.930000000000007</v>
      </c>
      <c r="E69" s="3">
        <v>1</v>
      </c>
      <c r="F69" s="3">
        <v>31</v>
      </c>
      <c r="G69" s="3">
        <v>22</v>
      </c>
      <c r="H69" s="3">
        <v>1.182602857</v>
      </c>
      <c r="I69" s="3">
        <v>1.1440155219999999</v>
      </c>
      <c r="K69">
        <f t="shared" si="18"/>
        <v>145644350.68094257</v>
      </c>
      <c r="L69">
        <f t="shared" si="19"/>
        <v>552884.30451474327</v>
      </c>
      <c r="M69">
        <f t="shared" si="20"/>
        <v>61694159.590222716</v>
      </c>
      <c r="N69">
        <f t="shared" si="21"/>
        <v>4102706.2867551888</v>
      </c>
      <c r="O69">
        <f t="shared" si="22"/>
        <v>140540705.03348118</v>
      </c>
      <c r="P69">
        <f t="shared" si="23"/>
        <v>23855617.27423314</v>
      </c>
      <c r="Q69">
        <f t="shared" si="24"/>
        <v>57925758.433291443</v>
      </c>
      <c r="R69">
        <f t="shared" si="25"/>
        <v>-144889537.5720391</v>
      </c>
      <c r="S69">
        <f t="shared" si="26"/>
        <v>289426644.03140187</v>
      </c>
    </row>
    <row r="70" spans="1:19" x14ac:dyDescent="0.25">
      <c r="A70" s="2">
        <v>44805</v>
      </c>
      <c r="B70" s="3">
        <v>0</v>
      </c>
      <c r="C70" s="3">
        <v>68.5</v>
      </c>
      <c r="D70" s="3">
        <v>35.21</v>
      </c>
      <c r="E70" s="3">
        <v>1</v>
      </c>
      <c r="F70" s="3">
        <v>30</v>
      </c>
      <c r="G70" s="3">
        <v>21</v>
      </c>
      <c r="H70" s="3">
        <v>1.1867592250000001</v>
      </c>
      <c r="I70" s="3">
        <v>1.1456987890000001</v>
      </c>
      <c r="K70">
        <f t="shared" si="18"/>
        <v>145644350.68094257</v>
      </c>
      <c r="L70">
        <f t="shared" si="19"/>
        <v>3990787.6564025199</v>
      </c>
      <c r="M70">
        <f t="shared" si="20"/>
        <v>27176921.796218462</v>
      </c>
      <c r="N70">
        <f t="shared" si="21"/>
        <v>4102706.2867551888</v>
      </c>
      <c r="O70">
        <f t="shared" si="22"/>
        <v>136007133.90336889</v>
      </c>
      <c r="P70">
        <f t="shared" si="23"/>
        <v>22771271.034495268</v>
      </c>
      <c r="Q70">
        <f t="shared" si="24"/>
        <v>58129343.911969058</v>
      </c>
      <c r="R70">
        <f t="shared" si="25"/>
        <v>-145102723.29596522</v>
      </c>
      <c r="S70">
        <f t="shared" si="26"/>
        <v>252719791.97418675</v>
      </c>
    </row>
    <row r="71" spans="1:19" x14ac:dyDescent="0.25">
      <c r="A71" s="2">
        <v>44835</v>
      </c>
      <c r="B71" s="3">
        <v>0</v>
      </c>
      <c r="C71" s="3">
        <v>243.2222222</v>
      </c>
      <c r="D71" s="3">
        <v>2.71</v>
      </c>
      <c r="E71" s="3">
        <v>1</v>
      </c>
      <c r="F71" s="3">
        <v>31</v>
      </c>
      <c r="G71" s="3">
        <v>20</v>
      </c>
      <c r="H71" s="3">
        <v>1.190930201</v>
      </c>
      <c r="I71" s="3">
        <v>1.1473845330000001</v>
      </c>
      <c r="K71">
        <f t="shared" si="18"/>
        <v>145644350.68094257</v>
      </c>
      <c r="L71">
        <f t="shared" si="19"/>
        <v>14170047.330197824</v>
      </c>
      <c r="M71">
        <f t="shared" si="20"/>
        <v>2091719.9110409552</v>
      </c>
      <c r="N71">
        <f t="shared" si="21"/>
        <v>4102706.2867551888</v>
      </c>
      <c r="O71">
        <f t="shared" si="22"/>
        <v>140540705.03348118</v>
      </c>
      <c r="P71">
        <f t="shared" si="23"/>
        <v>21686924.7947574</v>
      </c>
      <c r="Q71">
        <f t="shared" si="24"/>
        <v>58333644.913591832</v>
      </c>
      <c r="R71">
        <f t="shared" si="25"/>
        <v>-145316222.73188007</v>
      </c>
      <c r="S71">
        <f t="shared" si="26"/>
        <v>241253876.21888685</v>
      </c>
    </row>
    <row r="72" spans="1:19" x14ac:dyDescent="0.25">
      <c r="A72" s="2">
        <v>44866</v>
      </c>
      <c r="B72" s="3">
        <v>0</v>
      </c>
      <c r="C72" s="3">
        <v>434.36111110000002</v>
      </c>
      <c r="D72" s="3">
        <v>0</v>
      </c>
      <c r="E72" s="3">
        <v>0</v>
      </c>
      <c r="F72" s="3">
        <v>30</v>
      </c>
      <c r="G72" s="3">
        <v>22</v>
      </c>
      <c r="H72" s="3">
        <v>1.195115836</v>
      </c>
      <c r="I72" s="3">
        <v>1.149072758</v>
      </c>
      <c r="K72">
        <f t="shared" si="18"/>
        <v>145644350.68094257</v>
      </c>
      <c r="L72">
        <f t="shared" si="19"/>
        <v>25305736.65108268</v>
      </c>
      <c r="M72">
        <f t="shared" si="20"/>
        <v>0</v>
      </c>
      <c r="N72">
        <f t="shared" si="21"/>
        <v>0</v>
      </c>
      <c r="O72">
        <f t="shared" si="22"/>
        <v>136007133.90336889</v>
      </c>
      <c r="P72">
        <f t="shared" si="23"/>
        <v>23855617.27423314</v>
      </c>
      <c r="Q72">
        <f t="shared" si="24"/>
        <v>58538663.936220437</v>
      </c>
      <c r="R72">
        <f t="shared" si="25"/>
        <v>-145530036.38638356</v>
      </c>
      <c r="S72">
        <f t="shared" si="26"/>
        <v>243821466.05946419</v>
      </c>
    </row>
    <row r="73" spans="1:19" x14ac:dyDescent="0.25">
      <c r="A73" s="2">
        <v>44896</v>
      </c>
      <c r="B73" s="3">
        <v>0</v>
      </c>
      <c r="C73" s="3">
        <v>585.51</v>
      </c>
      <c r="D73" s="3">
        <v>0</v>
      </c>
      <c r="E73" s="3">
        <v>2</v>
      </c>
      <c r="F73" s="3">
        <v>31</v>
      </c>
      <c r="G73" s="3">
        <v>20</v>
      </c>
      <c r="H73" s="3">
        <v>1.199316182</v>
      </c>
      <c r="I73" s="3">
        <v>1.1507634659999999</v>
      </c>
      <c r="K73">
        <f t="shared" si="18"/>
        <v>145644350.68094257</v>
      </c>
      <c r="L73">
        <f t="shared" si="19"/>
        <v>34111621.616061889</v>
      </c>
      <c r="M73">
        <f t="shared" si="20"/>
        <v>0</v>
      </c>
      <c r="N73">
        <f t="shared" si="21"/>
        <v>8205412.5735103777</v>
      </c>
      <c r="O73">
        <f t="shared" si="22"/>
        <v>140540705.03348118</v>
      </c>
      <c r="P73">
        <f t="shared" si="23"/>
        <v>21686924.7947574</v>
      </c>
      <c r="Q73">
        <f t="shared" si="24"/>
        <v>58744403.526897103</v>
      </c>
      <c r="R73">
        <f t="shared" si="25"/>
        <v>-145744164.51277566</v>
      </c>
      <c r="S73">
        <f t="shared" si="26"/>
        <v>263189253.71287489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73"/>
  <sheetViews>
    <sheetView workbookViewId="0"/>
  </sheetViews>
  <sheetFormatPr defaultRowHeight="15" x14ac:dyDescent="0.25"/>
  <cols>
    <col min="1" max="2" width="9.7109375" customWidth="1"/>
    <col min="3" max="4" width="13.5703125" customWidth="1"/>
  </cols>
  <sheetData>
    <row r="1" spans="1:4" x14ac:dyDescent="0.25">
      <c r="A1" t="s">
        <v>1</v>
      </c>
      <c r="B1" t="s">
        <v>0</v>
      </c>
      <c r="C1" t="s">
        <v>4</v>
      </c>
      <c r="D1" t="s">
        <v>38</v>
      </c>
    </row>
    <row r="2" spans="1:4" x14ac:dyDescent="0.25">
      <c r="A2" s="8">
        <v>42736</v>
      </c>
      <c r="B2" s="10">
        <f t="shared" ref="B2:B33" si="0">YEAR(A2)</f>
        <v>2017</v>
      </c>
      <c r="C2" s="3">
        <v>277000989.10000002</v>
      </c>
      <c r="D2">
        <v>271596140.99644274</v>
      </c>
    </row>
    <row r="3" spans="1:4" x14ac:dyDescent="0.25">
      <c r="A3" s="8">
        <v>42767</v>
      </c>
      <c r="B3" s="10">
        <f t="shared" si="0"/>
        <v>2017</v>
      </c>
      <c r="C3" s="3">
        <v>242928835.30000001</v>
      </c>
      <c r="D3">
        <v>248784021.4996475</v>
      </c>
    </row>
    <row r="4" spans="1:4" x14ac:dyDescent="0.25">
      <c r="A4" s="8">
        <v>42795</v>
      </c>
      <c r="B4" s="10">
        <f t="shared" si="0"/>
        <v>2017</v>
      </c>
      <c r="C4" s="3">
        <v>268282989.5</v>
      </c>
      <c r="D4">
        <v>265917722.6765933</v>
      </c>
    </row>
    <row r="5" spans="1:4" x14ac:dyDescent="0.25">
      <c r="A5" s="8">
        <v>42826</v>
      </c>
      <c r="B5" s="10">
        <f t="shared" si="0"/>
        <v>2017</v>
      </c>
      <c r="C5" s="3">
        <v>234677447.19999999</v>
      </c>
      <c r="D5">
        <v>238928749.99639428</v>
      </c>
    </row>
    <row r="6" spans="1:4" x14ac:dyDescent="0.25">
      <c r="A6" s="8">
        <v>42856</v>
      </c>
      <c r="B6" s="10">
        <f t="shared" si="0"/>
        <v>2017</v>
      </c>
      <c r="C6" s="3">
        <v>244160124.5</v>
      </c>
      <c r="D6">
        <v>253752801.46642476</v>
      </c>
    </row>
    <row r="7" spans="1:4" x14ac:dyDescent="0.25">
      <c r="A7" s="8">
        <v>42887</v>
      </c>
      <c r="B7" s="10">
        <f t="shared" si="0"/>
        <v>2017</v>
      </c>
      <c r="C7" s="3">
        <v>275426179.89999998</v>
      </c>
      <c r="D7">
        <v>280597972.53533751</v>
      </c>
    </row>
    <row r="8" spans="1:4" x14ac:dyDescent="0.25">
      <c r="A8" s="8">
        <v>42917</v>
      </c>
      <c r="B8" s="10">
        <f t="shared" si="0"/>
        <v>2017</v>
      </c>
      <c r="C8" s="3">
        <v>302256564.30000001</v>
      </c>
      <c r="D8">
        <v>306229674.43391353</v>
      </c>
    </row>
    <row r="9" spans="1:4" x14ac:dyDescent="0.25">
      <c r="A9" s="8">
        <v>42948</v>
      </c>
      <c r="B9" s="10">
        <f t="shared" si="0"/>
        <v>2017</v>
      </c>
      <c r="C9" s="3">
        <v>284023807.19999999</v>
      </c>
      <c r="D9">
        <v>275853002.40764797</v>
      </c>
    </row>
    <row r="10" spans="1:4" x14ac:dyDescent="0.25">
      <c r="A10" s="8">
        <v>42979</v>
      </c>
      <c r="B10" s="10">
        <f t="shared" si="0"/>
        <v>2017</v>
      </c>
      <c r="C10" s="3">
        <v>268671076.80000001</v>
      </c>
      <c r="D10">
        <v>276322370.58948267</v>
      </c>
    </row>
    <row r="11" spans="1:4" x14ac:dyDescent="0.25">
      <c r="A11" s="8">
        <v>43009</v>
      </c>
      <c r="B11" s="10">
        <f t="shared" si="0"/>
        <v>2017</v>
      </c>
      <c r="C11" s="3">
        <v>249859153.69999999</v>
      </c>
      <c r="D11">
        <v>248968677.91435617</v>
      </c>
    </row>
    <row r="12" spans="1:4" x14ac:dyDescent="0.25">
      <c r="A12" s="8">
        <v>43040</v>
      </c>
      <c r="B12" s="10">
        <f t="shared" si="0"/>
        <v>2017</v>
      </c>
      <c r="C12" s="3">
        <v>253035874.40000001</v>
      </c>
      <c r="D12">
        <v>253493246.52672002</v>
      </c>
    </row>
    <row r="13" spans="1:4" x14ac:dyDescent="0.25">
      <c r="A13" s="8">
        <v>43070</v>
      </c>
      <c r="B13" s="10">
        <f t="shared" si="0"/>
        <v>2017</v>
      </c>
      <c r="C13" s="3">
        <v>278099027.30000001</v>
      </c>
      <c r="D13">
        <v>278231763.2267133</v>
      </c>
    </row>
    <row r="14" spans="1:4" x14ac:dyDescent="0.25">
      <c r="A14" s="8">
        <v>43101</v>
      </c>
      <c r="B14" s="10">
        <f t="shared" si="0"/>
        <v>2018</v>
      </c>
      <c r="C14" s="3">
        <v>289798490.89999998</v>
      </c>
      <c r="D14">
        <v>279552467.89113826</v>
      </c>
    </row>
    <row r="15" spans="1:4" x14ac:dyDescent="0.25">
      <c r="A15" s="8">
        <v>43132</v>
      </c>
      <c r="B15" s="10">
        <f t="shared" si="0"/>
        <v>2018</v>
      </c>
      <c r="C15" s="3">
        <v>251614557</v>
      </c>
      <c r="D15">
        <v>252051797.93613458</v>
      </c>
    </row>
    <row r="16" spans="1:4" x14ac:dyDescent="0.25">
      <c r="A16" s="8">
        <v>43160</v>
      </c>
      <c r="B16" s="10">
        <f t="shared" si="0"/>
        <v>2018</v>
      </c>
      <c r="C16" s="3">
        <v>268375998.5</v>
      </c>
      <c r="D16">
        <v>265003714.88604787</v>
      </c>
    </row>
    <row r="17" spans="1:4" x14ac:dyDescent="0.25">
      <c r="A17" s="8">
        <v>43191</v>
      </c>
      <c r="B17" s="10">
        <f t="shared" si="0"/>
        <v>2018</v>
      </c>
      <c r="C17" s="3">
        <v>248656909</v>
      </c>
      <c r="D17">
        <v>250019551.65646023</v>
      </c>
    </row>
    <row r="18" spans="1:4" x14ac:dyDescent="0.25">
      <c r="A18" s="8">
        <v>43221</v>
      </c>
      <c r="B18" s="10">
        <f t="shared" si="0"/>
        <v>2018</v>
      </c>
      <c r="C18" s="3">
        <v>263110475.40000001</v>
      </c>
      <c r="D18">
        <v>268813925.66503513</v>
      </c>
    </row>
    <row r="19" spans="1:4" x14ac:dyDescent="0.25">
      <c r="A19" s="8">
        <v>43252</v>
      </c>
      <c r="B19" s="10">
        <f t="shared" si="0"/>
        <v>2018</v>
      </c>
      <c r="C19" s="3">
        <v>281217537.19999999</v>
      </c>
      <c r="D19">
        <v>267737030.12963471</v>
      </c>
    </row>
    <row r="20" spans="1:4" x14ac:dyDescent="0.25">
      <c r="A20" s="8">
        <v>43282</v>
      </c>
      <c r="B20" s="10">
        <f t="shared" si="0"/>
        <v>2018</v>
      </c>
      <c r="C20" s="3">
        <v>323148008.69999999</v>
      </c>
      <c r="D20">
        <v>316186891.30621445</v>
      </c>
    </row>
    <row r="21" spans="1:4" x14ac:dyDescent="0.25">
      <c r="A21" s="8">
        <v>43313</v>
      </c>
      <c r="B21" s="10">
        <f t="shared" si="0"/>
        <v>2018</v>
      </c>
      <c r="C21" s="3">
        <v>325222346.5</v>
      </c>
      <c r="D21">
        <v>326880585.44186568</v>
      </c>
    </row>
    <row r="22" spans="1:4" x14ac:dyDescent="0.25">
      <c r="A22" s="8">
        <v>43344</v>
      </c>
      <c r="B22" s="10">
        <f t="shared" si="0"/>
        <v>2018</v>
      </c>
      <c r="C22" s="3">
        <v>281705838.60000002</v>
      </c>
      <c r="D22">
        <v>279370530.69618344</v>
      </c>
    </row>
    <row r="23" spans="1:4" x14ac:dyDescent="0.25">
      <c r="A23" s="8">
        <v>43374</v>
      </c>
      <c r="B23" s="10">
        <f t="shared" si="0"/>
        <v>2018</v>
      </c>
      <c r="C23" s="3">
        <v>252830302.90000001</v>
      </c>
      <c r="D23">
        <v>258775031.09491286</v>
      </c>
    </row>
    <row r="24" spans="1:4" x14ac:dyDescent="0.25">
      <c r="A24" s="8">
        <v>43405</v>
      </c>
      <c r="B24" s="10">
        <f t="shared" si="0"/>
        <v>2018</v>
      </c>
      <c r="C24" s="3">
        <v>259398467.19999999</v>
      </c>
      <c r="D24">
        <v>255726776.92216834</v>
      </c>
    </row>
    <row r="25" spans="1:4" x14ac:dyDescent="0.25">
      <c r="A25" s="8">
        <v>43435</v>
      </c>
      <c r="B25" s="10">
        <f t="shared" si="0"/>
        <v>2018</v>
      </c>
      <c r="C25" s="3">
        <v>265712562.69999999</v>
      </c>
      <c r="D25">
        <v>267794946.75884891</v>
      </c>
    </row>
    <row r="26" spans="1:4" x14ac:dyDescent="0.25">
      <c r="A26" s="8">
        <v>43466</v>
      </c>
      <c r="B26" s="10">
        <f t="shared" si="0"/>
        <v>2019</v>
      </c>
      <c r="C26" s="3">
        <v>287103504.5</v>
      </c>
      <c r="D26">
        <v>278724399.71913266</v>
      </c>
    </row>
    <row r="27" spans="1:4" x14ac:dyDescent="0.25">
      <c r="A27" s="8">
        <v>43497</v>
      </c>
      <c r="B27" s="10">
        <f t="shared" si="0"/>
        <v>2019</v>
      </c>
      <c r="C27" s="3">
        <v>255789708.59999999</v>
      </c>
      <c r="D27">
        <v>253550045.51531938</v>
      </c>
    </row>
    <row r="28" spans="1:4" x14ac:dyDescent="0.25">
      <c r="A28" s="8">
        <v>43525</v>
      </c>
      <c r="B28" s="10">
        <f t="shared" si="0"/>
        <v>2019</v>
      </c>
      <c r="C28" s="3">
        <v>268817713.80000001</v>
      </c>
      <c r="D28">
        <v>263927950.1388208</v>
      </c>
    </row>
    <row r="29" spans="1:4" x14ac:dyDescent="0.25">
      <c r="A29" s="8">
        <v>43556</v>
      </c>
      <c r="B29" s="10">
        <f t="shared" si="0"/>
        <v>2019</v>
      </c>
      <c r="C29" s="3">
        <v>238123760.19999999</v>
      </c>
      <c r="D29">
        <v>244286253.79003683</v>
      </c>
    </row>
    <row r="30" spans="1:4" x14ac:dyDescent="0.25">
      <c r="A30" s="8">
        <v>43586</v>
      </c>
      <c r="B30" s="10">
        <f t="shared" si="0"/>
        <v>2019</v>
      </c>
      <c r="C30" s="3">
        <v>240428351.30000001</v>
      </c>
      <c r="D30">
        <v>245797797.65171114</v>
      </c>
    </row>
    <row r="31" spans="1:4" x14ac:dyDescent="0.25">
      <c r="A31" s="8">
        <v>43617</v>
      </c>
      <c r="B31" s="10">
        <f t="shared" si="0"/>
        <v>2019</v>
      </c>
      <c r="C31" s="3">
        <v>261805911.09999999</v>
      </c>
      <c r="D31">
        <v>253669037.78884152</v>
      </c>
    </row>
    <row r="32" spans="1:4" x14ac:dyDescent="0.25">
      <c r="A32" s="8">
        <v>43647</v>
      </c>
      <c r="B32" s="10">
        <f t="shared" si="0"/>
        <v>2019</v>
      </c>
      <c r="C32" s="3">
        <v>332403791.10000002</v>
      </c>
      <c r="D32">
        <v>338695028.6471628</v>
      </c>
    </row>
    <row r="33" spans="1:4" x14ac:dyDescent="0.25">
      <c r="A33" s="8">
        <v>43678</v>
      </c>
      <c r="B33" s="10">
        <f t="shared" si="0"/>
        <v>2019</v>
      </c>
      <c r="C33" s="3">
        <v>300975559.89999998</v>
      </c>
      <c r="D33">
        <v>291264167.23767483</v>
      </c>
    </row>
    <row r="34" spans="1:4" x14ac:dyDescent="0.25">
      <c r="A34" s="8">
        <v>43709</v>
      </c>
      <c r="B34" s="10">
        <f t="shared" ref="B34:B65" si="1">YEAR(A34)</f>
        <v>2019</v>
      </c>
      <c r="C34" s="3">
        <v>262855031.90000001</v>
      </c>
      <c r="D34">
        <v>246981859.82741705</v>
      </c>
    </row>
    <row r="35" spans="1:4" x14ac:dyDescent="0.25">
      <c r="A35" s="8">
        <v>43739</v>
      </c>
      <c r="B35" s="10">
        <f t="shared" si="1"/>
        <v>2019</v>
      </c>
      <c r="C35" s="3">
        <v>244083278</v>
      </c>
      <c r="D35">
        <v>250722536.02482912</v>
      </c>
    </row>
    <row r="36" spans="1:4" x14ac:dyDescent="0.25">
      <c r="A36" s="8">
        <v>43770</v>
      </c>
      <c r="B36" s="10">
        <f t="shared" si="1"/>
        <v>2019</v>
      </c>
      <c r="C36" s="3">
        <v>253920207</v>
      </c>
      <c r="D36">
        <v>253401992.4553467</v>
      </c>
    </row>
    <row r="37" spans="1:4" x14ac:dyDescent="0.25">
      <c r="A37" s="8">
        <v>43800</v>
      </c>
      <c r="B37" s="10">
        <f t="shared" si="1"/>
        <v>2019</v>
      </c>
      <c r="C37" s="3">
        <v>264697011.59999999</v>
      </c>
      <c r="D37">
        <v>267745744.49544606</v>
      </c>
    </row>
    <row r="38" spans="1:4" x14ac:dyDescent="0.25">
      <c r="A38" s="8">
        <v>43831</v>
      </c>
      <c r="B38" s="10">
        <f t="shared" si="1"/>
        <v>2020</v>
      </c>
      <c r="C38" s="3">
        <v>270281846.19999999</v>
      </c>
      <c r="D38">
        <v>266976388.45912448</v>
      </c>
    </row>
    <row r="39" spans="1:4" x14ac:dyDescent="0.25">
      <c r="A39" s="8">
        <v>43862</v>
      </c>
      <c r="B39" s="10">
        <f t="shared" si="1"/>
        <v>2020</v>
      </c>
      <c r="C39" s="3">
        <v>253965396.19999999</v>
      </c>
      <c r="D39">
        <v>255542350.73195428</v>
      </c>
    </row>
    <row r="40" spans="1:4" x14ac:dyDescent="0.25">
      <c r="A40" s="8">
        <v>43891</v>
      </c>
      <c r="B40" s="10">
        <f t="shared" si="1"/>
        <v>2020</v>
      </c>
      <c r="C40" s="3">
        <v>250421458</v>
      </c>
      <c r="D40">
        <v>253904009.82604963</v>
      </c>
    </row>
    <row r="41" spans="1:4" x14ac:dyDescent="0.25">
      <c r="A41" s="8">
        <v>43922</v>
      </c>
      <c r="B41" s="10">
        <f t="shared" si="1"/>
        <v>2020</v>
      </c>
      <c r="C41" s="3">
        <v>218203458.59999999</v>
      </c>
      <c r="D41">
        <v>243243644.04984006</v>
      </c>
    </row>
    <row r="42" spans="1:4" x14ac:dyDescent="0.25">
      <c r="A42" s="8">
        <v>43952</v>
      </c>
      <c r="B42" s="10">
        <f t="shared" si="1"/>
        <v>2020</v>
      </c>
      <c r="C42" s="3">
        <v>234783952.30000001</v>
      </c>
      <c r="D42">
        <v>258344999.90018058</v>
      </c>
    </row>
    <row r="43" spans="1:4" x14ac:dyDescent="0.25">
      <c r="A43" s="8">
        <v>43983</v>
      </c>
      <c r="B43" s="10">
        <f t="shared" si="1"/>
        <v>2020</v>
      </c>
      <c r="C43" s="3">
        <v>280693732.89999998</v>
      </c>
      <c r="D43">
        <v>277687301.43348348</v>
      </c>
    </row>
    <row r="44" spans="1:4" x14ac:dyDescent="0.25">
      <c r="A44" s="8">
        <v>44013</v>
      </c>
      <c r="B44" s="10">
        <f t="shared" si="1"/>
        <v>2020</v>
      </c>
      <c r="C44" s="3">
        <v>347121684</v>
      </c>
      <c r="D44">
        <v>359502570.85043454</v>
      </c>
    </row>
    <row r="45" spans="1:4" x14ac:dyDescent="0.25">
      <c r="A45" s="8">
        <v>44044</v>
      </c>
      <c r="B45" s="10">
        <f t="shared" si="1"/>
        <v>2020</v>
      </c>
      <c r="C45" s="3">
        <v>307825491.19999999</v>
      </c>
      <c r="D45">
        <v>290526352.9882797</v>
      </c>
    </row>
    <row r="46" spans="1:4" x14ac:dyDescent="0.25">
      <c r="A46" s="8">
        <v>44075</v>
      </c>
      <c r="B46" s="10">
        <f t="shared" si="1"/>
        <v>2020</v>
      </c>
      <c r="C46" s="3">
        <v>251413926.69999999</v>
      </c>
      <c r="D46">
        <v>236513589.03231105</v>
      </c>
    </row>
    <row r="47" spans="1:4" x14ac:dyDescent="0.25">
      <c r="A47" s="8">
        <v>44105</v>
      </c>
      <c r="B47" s="10">
        <f t="shared" si="1"/>
        <v>2020</v>
      </c>
      <c r="C47" s="3">
        <v>240496299.80000001</v>
      </c>
      <c r="D47">
        <v>243577265.94526112</v>
      </c>
    </row>
    <row r="48" spans="1:4" x14ac:dyDescent="0.25">
      <c r="A48" s="8">
        <v>44136</v>
      </c>
      <c r="B48" s="10">
        <f t="shared" si="1"/>
        <v>2020</v>
      </c>
      <c r="C48" s="3">
        <v>241980400.40000001</v>
      </c>
      <c r="D48">
        <v>238493650.45313174</v>
      </c>
    </row>
    <row r="49" spans="1:4" x14ac:dyDescent="0.25">
      <c r="A49" s="8">
        <v>44166</v>
      </c>
      <c r="B49" s="10">
        <f t="shared" si="1"/>
        <v>2020</v>
      </c>
      <c r="C49" s="3">
        <v>266365374.19999999</v>
      </c>
      <c r="D49">
        <v>264102081.68389735</v>
      </c>
    </row>
    <row r="50" spans="1:4" x14ac:dyDescent="0.25">
      <c r="A50" s="8">
        <v>44197</v>
      </c>
      <c r="B50" s="10">
        <f t="shared" si="1"/>
        <v>2021</v>
      </c>
      <c r="D50">
        <v>267071416.6017924</v>
      </c>
    </row>
    <row r="51" spans="1:4" x14ac:dyDescent="0.25">
      <c r="A51" s="8">
        <v>44228</v>
      </c>
      <c r="B51" s="10">
        <f t="shared" si="1"/>
        <v>2021</v>
      </c>
      <c r="D51">
        <v>248988439.7630685</v>
      </c>
    </row>
    <row r="52" spans="1:4" x14ac:dyDescent="0.25">
      <c r="A52" s="8">
        <v>44256</v>
      </c>
      <c r="B52" s="10">
        <f t="shared" si="1"/>
        <v>2021</v>
      </c>
      <c r="D52">
        <v>256722110.58893052</v>
      </c>
    </row>
    <row r="53" spans="1:4" x14ac:dyDescent="0.25">
      <c r="A53" s="8">
        <v>44287</v>
      </c>
      <c r="B53" s="10">
        <f t="shared" si="1"/>
        <v>2021</v>
      </c>
      <c r="D53">
        <v>238106519.18244076</v>
      </c>
    </row>
    <row r="54" spans="1:4" x14ac:dyDescent="0.25">
      <c r="A54" s="8">
        <v>44317</v>
      </c>
      <c r="B54" s="10">
        <f t="shared" si="1"/>
        <v>2021</v>
      </c>
      <c r="D54">
        <v>250018788.02588335</v>
      </c>
    </row>
    <row r="55" spans="1:4" x14ac:dyDescent="0.25">
      <c r="A55" s="8">
        <v>44348</v>
      </c>
      <c r="B55" s="10">
        <f t="shared" si="1"/>
        <v>2021</v>
      </c>
      <c r="D55">
        <v>263332459.75133049</v>
      </c>
    </row>
    <row r="56" spans="1:4" x14ac:dyDescent="0.25">
      <c r="A56" s="8">
        <v>44378</v>
      </c>
      <c r="B56" s="10">
        <f t="shared" si="1"/>
        <v>2021</v>
      </c>
      <c r="D56">
        <v>317647881.85502851</v>
      </c>
    </row>
    <row r="57" spans="1:4" x14ac:dyDescent="0.25">
      <c r="A57" s="8">
        <v>44409</v>
      </c>
      <c r="B57" s="10">
        <f t="shared" si="1"/>
        <v>2021</v>
      </c>
      <c r="D57">
        <v>288452767.23032206</v>
      </c>
    </row>
    <row r="58" spans="1:4" x14ac:dyDescent="0.25">
      <c r="A58" s="8">
        <v>44440</v>
      </c>
      <c r="B58" s="10">
        <f t="shared" si="1"/>
        <v>2021</v>
      </c>
      <c r="D58">
        <v>252834474.96944383</v>
      </c>
    </row>
    <row r="59" spans="1:4" x14ac:dyDescent="0.25">
      <c r="A59" s="8">
        <v>44470</v>
      </c>
      <c r="B59" s="10">
        <f t="shared" si="1"/>
        <v>2021</v>
      </c>
      <c r="D59">
        <v>241372720.31089419</v>
      </c>
    </row>
    <row r="60" spans="1:4" x14ac:dyDescent="0.25">
      <c r="A60" s="8">
        <v>44501</v>
      </c>
      <c r="B60" s="10">
        <f t="shared" si="1"/>
        <v>2021</v>
      </c>
      <c r="D60">
        <v>243944418.45389387</v>
      </c>
    </row>
    <row r="61" spans="1:4" x14ac:dyDescent="0.25">
      <c r="A61" s="8">
        <v>44531</v>
      </c>
      <c r="B61" s="10">
        <f t="shared" si="1"/>
        <v>2021</v>
      </c>
      <c r="D61">
        <v>264400607.01405817</v>
      </c>
    </row>
    <row r="62" spans="1:4" x14ac:dyDescent="0.25">
      <c r="A62" s="8">
        <v>44562</v>
      </c>
      <c r="B62" s="10">
        <f t="shared" si="1"/>
        <v>2022</v>
      </c>
      <c r="D62">
        <v>266991878.62797642</v>
      </c>
    </row>
    <row r="63" spans="1:4" x14ac:dyDescent="0.25">
      <c r="A63" s="8">
        <v>44593</v>
      </c>
      <c r="B63" s="10">
        <f t="shared" si="1"/>
        <v>2022</v>
      </c>
      <c r="D63">
        <v>248904332.01016134</v>
      </c>
    </row>
    <row r="64" spans="1:4" x14ac:dyDescent="0.25">
      <c r="A64" s="8">
        <v>44621</v>
      </c>
      <c r="B64" s="10">
        <f t="shared" si="1"/>
        <v>2022</v>
      </c>
      <c r="D64">
        <v>256633482.83606735</v>
      </c>
    </row>
    <row r="65" spans="1:4" x14ac:dyDescent="0.25">
      <c r="A65" s="8">
        <v>44652</v>
      </c>
      <c r="B65" s="10">
        <f t="shared" si="1"/>
        <v>2022</v>
      </c>
      <c r="D65">
        <v>236929075.20553485</v>
      </c>
    </row>
    <row r="66" spans="1:4" x14ac:dyDescent="0.25">
      <c r="A66" s="8">
        <v>44682</v>
      </c>
      <c r="B66" s="10">
        <f t="shared" ref="B66:B73" si="2">YEAR(A66)</f>
        <v>2022</v>
      </c>
      <c r="D66">
        <v>251005616.97194654</v>
      </c>
    </row>
    <row r="67" spans="1:4" x14ac:dyDescent="0.25">
      <c r="A67" s="8">
        <v>44713</v>
      </c>
      <c r="B67" s="10">
        <f t="shared" si="2"/>
        <v>2022</v>
      </c>
      <c r="D67">
        <v>263230573.53677684</v>
      </c>
    </row>
    <row r="68" spans="1:4" x14ac:dyDescent="0.25">
      <c r="A68" s="8">
        <v>44743</v>
      </c>
      <c r="B68" s="10">
        <f t="shared" si="2"/>
        <v>2022</v>
      </c>
      <c r="D68">
        <v>316457332.03423285</v>
      </c>
    </row>
    <row r="69" spans="1:4" x14ac:dyDescent="0.25">
      <c r="A69" s="8">
        <v>44774</v>
      </c>
      <c r="B69" s="10">
        <f t="shared" si="2"/>
        <v>2022</v>
      </c>
      <c r="D69">
        <v>289426644.03140187</v>
      </c>
    </row>
    <row r="70" spans="1:4" x14ac:dyDescent="0.25">
      <c r="A70" s="8">
        <v>44805</v>
      </c>
      <c r="B70" s="10">
        <f t="shared" si="2"/>
        <v>2022</v>
      </c>
      <c r="D70">
        <v>252719791.97418675</v>
      </c>
    </row>
    <row r="71" spans="1:4" x14ac:dyDescent="0.25">
      <c r="A71" s="8">
        <v>44835</v>
      </c>
      <c r="B71" s="10">
        <f t="shared" si="2"/>
        <v>2022</v>
      </c>
      <c r="D71">
        <v>241253876.21888685</v>
      </c>
    </row>
    <row r="72" spans="1:4" x14ac:dyDescent="0.25">
      <c r="A72" s="8">
        <v>44866</v>
      </c>
      <c r="B72" s="10">
        <f t="shared" si="2"/>
        <v>2022</v>
      </c>
      <c r="D72">
        <v>243821466.05946419</v>
      </c>
    </row>
    <row r="73" spans="1:4" x14ac:dyDescent="0.25">
      <c r="A73" s="8">
        <v>44896</v>
      </c>
      <c r="B73" s="10">
        <f t="shared" si="2"/>
        <v>2022</v>
      </c>
      <c r="D73">
        <v>263189253.71287489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C9"/>
  <sheetViews>
    <sheetView workbookViewId="0">
      <selection activeCell="A2" sqref="A2:C9"/>
    </sheetView>
  </sheetViews>
  <sheetFormatPr defaultRowHeight="15" x14ac:dyDescent="0.25"/>
  <cols>
    <col min="1" max="1" width="5" customWidth="1"/>
    <col min="2" max="2" width="18.140625" customWidth="1"/>
    <col min="3" max="3" width="17.5703125" customWidth="1"/>
  </cols>
  <sheetData>
    <row r="2" spans="1:3" x14ac:dyDescent="0.25">
      <c r="A2" s="15" t="s">
        <v>44</v>
      </c>
    </row>
    <row r="3" spans="1:3" x14ac:dyDescent="0.25">
      <c r="B3" t="s">
        <v>43</v>
      </c>
      <c r="C3" t="s">
        <v>39</v>
      </c>
    </row>
    <row r="4" spans="1:3" x14ac:dyDescent="0.25">
      <c r="A4" s="11">
        <v>2017</v>
      </c>
      <c r="B4" s="12">
        <v>3178422069.2000003</v>
      </c>
      <c r="C4" s="12">
        <v>3198676144.2696738</v>
      </c>
    </row>
    <row r="5" spans="1:3" x14ac:dyDescent="0.25">
      <c r="A5" s="11">
        <v>2018</v>
      </c>
      <c r="B5" s="12">
        <v>3310791494.5999994</v>
      </c>
      <c r="C5" s="12">
        <v>3287913250.3846445</v>
      </c>
    </row>
    <row r="6" spans="1:3" x14ac:dyDescent="0.25">
      <c r="A6" s="11">
        <v>2019</v>
      </c>
      <c r="B6" s="12">
        <v>3211003829</v>
      </c>
      <c r="C6" s="12">
        <v>3188766813.2917385</v>
      </c>
    </row>
    <row r="7" spans="1:3" x14ac:dyDescent="0.25">
      <c r="A7" s="11">
        <v>2020</v>
      </c>
      <c r="B7" s="12">
        <v>3163553020.4999995</v>
      </c>
      <c r="C7" s="12">
        <v>3188414205.3539481</v>
      </c>
    </row>
    <row r="8" spans="1:3" x14ac:dyDescent="0.25">
      <c r="A8" s="11">
        <v>2021</v>
      </c>
      <c r="B8" s="12"/>
      <c r="C8" s="12">
        <v>3132892603.7470865</v>
      </c>
    </row>
    <row r="9" spans="1:3" x14ac:dyDescent="0.25">
      <c r="A9" s="11">
        <v>2022</v>
      </c>
      <c r="B9" s="12"/>
      <c r="C9" s="12">
        <v>3130563323.2195106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7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5" t="s">
        <v>44</v>
      </c>
    </row>
    <row r="3" spans="1:5" x14ac:dyDescent="0.25">
      <c r="A3" s="1"/>
      <c r="B3" s="1" t="s">
        <v>43</v>
      </c>
      <c r="C3" s="1" t="s">
        <v>40</v>
      </c>
      <c r="D3" s="1" t="s">
        <v>39</v>
      </c>
      <c r="E3" s="1" t="s">
        <v>40</v>
      </c>
    </row>
    <row r="4" spans="1:5" x14ac:dyDescent="0.25">
      <c r="A4" s="1">
        <v>2017</v>
      </c>
      <c r="B4" s="17">
        <v>3178422069.2000003</v>
      </c>
      <c r="C4" s="17"/>
      <c r="D4" s="17">
        <v>3198676144.2696738</v>
      </c>
    </row>
    <row r="5" spans="1:5" x14ac:dyDescent="0.25">
      <c r="A5" s="1">
        <v>2018</v>
      </c>
      <c r="B5" s="17">
        <v>3310791494.5999994</v>
      </c>
      <c r="C5" s="18">
        <f>B5/B4-1</f>
        <v>4.1646270544967612E-2</v>
      </c>
      <c r="D5" s="17">
        <v>3287913250.3846445</v>
      </c>
      <c r="E5" s="18">
        <f>D5/D4-1</f>
        <v>2.7898137257451383E-2</v>
      </c>
    </row>
    <row r="6" spans="1:5" x14ac:dyDescent="0.25">
      <c r="A6" s="1">
        <v>2019</v>
      </c>
      <c r="B6" s="17">
        <v>3211003829</v>
      </c>
      <c r="C6" s="18">
        <f t="shared" ref="C6:C7" si="0">B6/B5-1</f>
        <v>-3.0140123823187315E-2</v>
      </c>
      <c r="D6" s="17">
        <v>3188766813.2917385</v>
      </c>
      <c r="E6" s="18">
        <f t="shared" ref="E6:E9" si="1">D6/D5-1</f>
        <v>-3.0154821475690374E-2</v>
      </c>
    </row>
    <row r="7" spans="1:5" x14ac:dyDescent="0.25">
      <c r="A7" s="1">
        <v>2020</v>
      </c>
      <c r="B7" s="17">
        <v>3163553020.4999995</v>
      </c>
      <c r="C7" s="18">
        <f t="shared" si="0"/>
        <v>-1.4777562104240194E-2</v>
      </c>
      <c r="D7" s="17">
        <v>3188414205.3539481</v>
      </c>
      <c r="E7" s="18">
        <f t="shared" si="1"/>
        <v>-1.1057815087656131E-4</v>
      </c>
    </row>
    <row r="8" spans="1:5" x14ac:dyDescent="0.25">
      <c r="A8" s="21">
        <v>2021</v>
      </c>
      <c r="B8" s="20"/>
      <c r="C8" s="19"/>
      <c r="D8" s="20">
        <v>3132892603.7470865</v>
      </c>
      <c r="E8" s="19">
        <f t="shared" si="1"/>
        <v>-1.7413547309389821E-2</v>
      </c>
    </row>
    <row r="9" spans="1:5" x14ac:dyDescent="0.25">
      <c r="A9" s="21">
        <v>2022</v>
      </c>
      <c r="B9" s="20"/>
      <c r="C9" s="19"/>
      <c r="D9" s="20">
        <v>3130563323.2195106</v>
      </c>
      <c r="E9" s="19">
        <f t="shared" si="1"/>
        <v>-7.4349198079437517E-4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LondonPop</vt:lpstr>
      <vt:lpstr>MonthDays</vt:lpstr>
      <vt:lpstr>N10CDD18</vt:lpstr>
      <vt:lpstr>N10HDD18</vt:lpstr>
      <vt:lpstr>OntarioGDP</vt:lpstr>
      <vt:lpstr>PeakDays</vt:lpstr>
      <vt:lpstr>StatDays</vt:lpstr>
      <vt:lpstr>WHSL_kWh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2021-08-24T20:11:45Z</dcterms:modified>
</cp:coreProperties>
</file>