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3"/>
  </bookViews>
  <sheets>
    <sheet name="Fixed Only" sheetId="5" r:id="rId1"/>
    <sheet name="Variable Only" sheetId="4" r:id="rId2"/>
    <sheet name="Fixed And Variable" sheetId="1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D14" i="2" l="1"/>
  <c r="E14" i="2"/>
  <c r="C14" i="2"/>
  <c r="L14" i="5"/>
  <c r="M14" i="5" s="1"/>
  <c r="K14" i="5"/>
  <c r="J14" i="5"/>
  <c r="L13" i="5"/>
  <c r="M13" i="5" s="1"/>
  <c r="K13" i="5"/>
  <c r="J13" i="5"/>
  <c r="L12" i="5"/>
  <c r="K12" i="5"/>
  <c r="J12" i="5"/>
  <c r="L11" i="5"/>
  <c r="K11" i="5"/>
  <c r="J11" i="5"/>
  <c r="L10" i="5"/>
  <c r="K10" i="5"/>
  <c r="J10" i="5"/>
  <c r="M9" i="5"/>
  <c r="L9" i="5"/>
  <c r="K9" i="5"/>
  <c r="J9" i="5"/>
  <c r="L8" i="5"/>
  <c r="K8" i="5"/>
  <c r="J8" i="5"/>
  <c r="L7" i="5"/>
  <c r="K7" i="5"/>
  <c r="M7" i="5" s="1"/>
  <c r="J7" i="5"/>
  <c r="K6" i="5"/>
  <c r="J6" i="5"/>
  <c r="L14" i="4"/>
  <c r="K14" i="4"/>
  <c r="J14" i="4"/>
  <c r="L13" i="4"/>
  <c r="K13" i="4"/>
  <c r="M13" i="4" s="1"/>
  <c r="J13" i="4"/>
  <c r="L12" i="4"/>
  <c r="K12" i="4"/>
  <c r="J12" i="4"/>
  <c r="M12" i="4" s="1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M7" i="4" s="1"/>
  <c r="J7" i="4"/>
  <c r="K6" i="4"/>
  <c r="J6" i="4"/>
  <c r="N7" i="1"/>
  <c r="N8" i="1"/>
  <c r="N9" i="1"/>
  <c r="N10" i="1"/>
  <c r="N11" i="1"/>
  <c r="N12" i="1"/>
  <c r="N13" i="1"/>
  <c r="N14" i="1"/>
  <c r="N6" i="1"/>
  <c r="M15" i="1"/>
  <c r="M7" i="1"/>
  <c r="M8" i="1"/>
  <c r="M9" i="1"/>
  <c r="M10" i="1"/>
  <c r="M11" i="1"/>
  <c r="M12" i="1"/>
  <c r="M13" i="1"/>
  <c r="M14" i="1"/>
  <c r="M6" i="1"/>
  <c r="K15" i="1"/>
  <c r="L15" i="1"/>
  <c r="L7" i="1"/>
  <c r="L9" i="1"/>
  <c r="L10" i="1"/>
  <c r="L11" i="1"/>
  <c r="L12" i="1"/>
  <c r="L13" i="1"/>
  <c r="L14" i="1"/>
  <c r="L8" i="1"/>
  <c r="K7" i="1"/>
  <c r="K8" i="1"/>
  <c r="K9" i="1"/>
  <c r="K10" i="1"/>
  <c r="K11" i="1"/>
  <c r="K12" i="1"/>
  <c r="K13" i="1"/>
  <c r="K14" i="1"/>
  <c r="K6" i="1"/>
  <c r="J15" i="1"/>
  <c r="J7" i="1"/>
  <c r="J8" i="1"/>
  <c r="J9" i="1"/>
  <c r="J10" i="1"/>
  <c r="J11" i="1"/>
  <c r="J12" i="1"/>
  <c r="J13" i="1"/>
  <c r="J14" i="1"/>
  <c r="J6" i="1"/>
  <c r="K15" i="5" l="1"/>
  <c r="M12" i="5"/>
  <c r="L15" i="5"/>
  <c r="M8" i="5"/>
  <c r="J15" i="5"/>
  <c r="M10" i="5"/>
  <c r="M11" i="5"/>
  <c r="M6" i="5"/>
  <c r="M9" i="4"/>
  <c r="M14" i="4"/>
  <c r="L15" i="4"/>
  <c r="M8" i="4"/>
  <c r="J15" i="4"/>
  <c r="M11" i="4"/>
  <c r="M6" i="4"/>
  <c r="M10" i="4"/>
  <c r="K15" i="4"/>
  <c r="M15" i="5" l="1"/>
  <c r="N6" i="5"/>
  <c r="M15" i="4"/>
  <c r="N6" i="4" s="1"/>
  <c r="N14" i="4"/>
  <c r="N13" i="4"/>
  <c r="N8" i="5" l="1"/>
  <c r="N12" i="5"/>
  <c r="N7" i="5"/>
  <c r="N13" i="5"/>
  <c r="N9" i="5"/>
  <c r="N10" i="5"/>
  <c r="N14" i="5"/>
  <c r="N11" i="5"/>
  <c r="N8" i="4"/>
  <c r="N10" i="4"/>
  <c r="N9" i="4"/>
  <c r="N11" i="4"/>
  <c r="N7" i="4"/>
  <c r="N12" i="4"/>
</calcChain>
</file>

<file path=xl/sharedStrings.xml><?xml version="1.0" encoding="utf-8"?>
<sst xmlns="http://schemas.openxmlformats.org/spreadsheetml/2006/main" count="113" uniqueCount="34">
  <si>
    <t>Rate Class</t>
  </si>
  <si>
    <t>Billed Customers or Connections</t>
  </si>
  <si>
    <t>Billed kWh</t>
  </si>
  <si>
    <t>Billed kW
(if applicable)</t>
  </si>
  <si>
    <t>A</t>
  </si>
  <si>
    <t>B</t>
  </si>
  <si>
    <t>C</t>
  </si>
  <si>
    <t>RESIDENTIAL SERVICE CLASSIFICATION</t>
  </si>
  <si>
    <t>GENERAL SERVICE LESS THAN 50 KW SERVICE CLASSIFICATION</t>
  </si>
  <si>
    <t>GENERAL SERVICE 50 TO 4,999 KW SERVICE CLASSIFICATION</t>
  </si>
  <si>
    <t>GENERAL SERVICE 1,000 TO 4,999 KW (CO-GENERATION) SERVICE CLASSIFICATION</t>
  </si>
  <si>
    <t>STANDBY POWER SERVICE CLASSIFICATION</t>
  </si>
  <si>
    <t>LARGE USE SERVICE CLASSIFICATION</t>
  </si>
  <si>
    <t>STREET LIGHTING SERVICE CLASSIFICATION</t>
  </si>
  <si>
    <t>SENTINEL LIGHTING SERVICE CLASSIFICATION</t>
  </si>
  <si>
    <t>UNMETERED SCATTERED LOAD SERVICE CLASSIFICATION</t>
  </si>
  <si>
    <t>Total</t>
  </si>
  <si>
    <t>Service Charge Rate Rider</t>
  </si>
  <si>
    <t>Distribution Volumetric Rate kWh Rate Rider</t>
  </si>
  <si>
    <t>Distribution Volumetric Rate kW Rate Rider</t>
  </si>
  <si>
    <t>D</t>
  </si>
  <si>
    <t>E</t>
  </si>
  <si>
    <t>F</t>
  </si>
  <si>
    <t>G = A * D * 12</t>
  </si>
  <si>
    <t>H = B * E</t>
  </si>
  <si>
    <t>I = C * F</t>
  </si>
  <si>
    <t>J = G + H + I</t>
  </si>
  <si>
    <t>Fixed Only</t>
  </si>
  <si>
    <t>Variable Only</t>
  </si>
  <si>
    <t>Fixed And Variable</t>
  </si>
  <si>
    <t>2017 Board-Approved Distribution Revenues</t>
  </si>
  <si>
    <t>Re-based Billed Customers or Connections</t>
  </si>
  <si>
    <t>Re-based Billed kWh</t>
  </si>
  <si>
    <t>Re-based Billed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</si>
</sst>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.0000_);_(&quot;$&quot;* \(#,##0.0000\);_(&quot;$&quot;* &quot;-&quot;??_);_(@_)"/>
    <numFmt numFmtId="169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center" wrapText="1"/>
    </xf>
    <xf numFmtId="44" fontId="0" fillId="0" borderId="0" xfId="2" applyFont="1"/>
    <xf numFmtId="167" fontId="0" fillId="0" borderId="0" xfId="2" applyNumberFormat="1" applyFont="1"/>
    <xf numFmtId="43" fontId="0" fillId="0" borderId="1" xfId="1" applyFont="1" applyBorder="1"/>
    <xf numFmtId="43" fontId="0" fillId="0" borderId="0" xfId="0" applyNumberFormat="1"/>
    <xf numFmtId="43" fontId="0" fillId="2" borderId="0" xfId="1" applyFont="1" applyFill="1" applyAlignment="1">
      <alignment horizontal="center" vertical="center"/>
    </xf>
    <xf numFmtId="169" fontId="0" fillId="0" borderId="0" xfId="3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A16" sqref="A16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2.28515625" customWidth="1"/>
    <col min="12" max="12" width="11.5703125" bestFit="1" customWidth="1"/>
    <col min="13" max="13" width="13.28515625" bestFit="1" customWidth="1"/>
  </cols>
  <sheetData>
    <row r="3" spans="1:14" x14ac:dyDescent="0.25">
      <c r="J3" s="11" t="s">
        <v>27</v>
      </c>
      <c r="K3" s="11"/>
      <c r="L3" s="11"/>
      <c r="M3" s="11"/>
      <c r="N3" s="11"/>
    </row>
    <row r="4" spans="1:14" ht="60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0.61880406355950734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>
        <v>0.76</v>
      </c>
      <c r="G7" s="5">
        <v>0</v>
      </c>
      <c r="H7" s="5">
        <v>0</v>
      </c>
      <c r="J7" s="1">
        <f t="shared" ref="J7:J14" si="0">B7*F7*12</f>
        <v>115851.36000000002</v>
      </c>
      <c r="K7" s="1">
        <f t="shared" ref="K7:L14" si="1">C7*G7</f>
        <v>0</v>
      </c>
      <c r="L7" s="1">
        <f>D7*H7</f>
        <v>0</v>
      </c>
      <c r="M7" s="7">
        <f t="shared" ref="M7:M14" si="2">SUM(J7:L7)</f>
        <v>115851.36000000002</v>
      </c>
      <c r="N7" s="9">
        <f t="shared" ref="N7:N14" si="3">M7/$M$15</f>
        <v>0.13572208903611294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>
        <v>9.11</v>
      </c>
      <c r="G8" s="5">
        <v>0</v>
      </c>
      <c r="H8" s="5">
        <v>0</v>
      </c>
      <c r="J8" s="1">
        <f t="shared" si="0"/>
        <v>170101.91999999998</v>
      </c>
      <c r="K8" s="1">
        <f t="shared" si="1"/>
        <v>0</v>
      </c>
      <c r="L8" s="1">
        <f>D8*H8</f>
        <v>0</v>
      </c>
      <c r="M8" s="7">
        <f t="shared" si="2"/>
        <v>170101.91999999998</v>
      </c>
      <c r="N8" s="9">
        <f t="shared" si="3"/>
        <v>0.19927766002448097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>
        <v>99.73</v>
      </c>
      <c r="G9" s="5">
        <v>0</v>
      </c>
      <c r="H9" s="5">
        <v>0</v>
      </c>
      <c r="J9" s="1">
        <f t="shared" si="0"/>
        <v>4787.04</v>
      </c>
      <c r="K9" s="1">
        <f t="shared" si="1"/>
        <v>0</v>
      </c>
      <c r="L9" s="1">
        <f t="shared" si="1"/>
        <v>0</v>
      </c>
      <c r="M9" s="7">
        <f t="shared" si="2"/>
        <v>4787.04</v>
      </c>
      <c r="N9" s="9">
        <f t="shared" si="3"/>
        <v>5.6081091244801441E-3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>
        <v>127.77</v>
      </c>
      <c r="G10" s="5">
        <v>0</v>
      </c>
      <c r="H10" s="5">
        <v>0</v>
      </c>
      <c r="J10" s="1">
        <f t="shared" si="0"/>
        <v>6132.96</v>
      </c>
      <c r="K10" s="1">
        <f t="shared" si="1"/>
        <v>0</v>
      </c>
      <c r="L10" s="1">
        <f t="shared" si="1"/>
        <v>0</v>
      </c>
      <c r="M10" s="7">
        <f t="shared" si="2"/>
        <v>6132.96</v>
      </c>
      <c r="N10" s="9">
        <f t="shared" si="3"/>
        <v>7.1848802049015144E-3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>
        <v>699.62</v>
      </c>
      <c r="G11" s="5">
        <v>0</v>
      </c>
      <c r="H11" s="5">
        <v>0</v>
      </c>
      <c r="J11" s="1">
        <f t="shared" si="0"/>
        <v>8395.44</v>
      </c>
      <c r="K11" s="1">
        <f t="shared" si="1"/>
        <v>0</v>
      </c>
      <c r="L11" s="1">
        <f t="shared" si="1"/>
        <v>0</v>
      </c>
      <c r="M11" s="7">
        <f t="shared" si="2"/>
        <v>8395.44</v>
      </c>
      <c r="N11" s="9">
        <f t="shared" si="3"/>
        <v>9.8354188951890065E-3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>
        <v>0.04</v>
      </c>
      <c r="G12" s="5">
        <v>0</v>
      </c>
      <c r="H12" s="5">
        <v>0</v>
      </c>
      <c r="J12" s="1">
        <f t="shared" si="0"/>
        <v>17303.04</v>
      </c>
      <c r="K12" s="1">
        <f t="shared" si="1"/>
        <v>0</v>
      </c>
      <c r="L12" s="1">
        <f t="shared" si="1"/>
        <v>0</v>
      </c>
      <c r="M12" s="7">
        <f t="shared" si="2"/>
        <v>17303.04</v>
      </c>
      <c r="N12" s="9">
        <f t="shared" si="3"/>
        <v>2.0270843048156045E-2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>
        <v>0.11</v>
      </c>
      <c r="G13" s="5">
        <v>0</v>
      </c>
      <c r="H13" s="5">
        <v>0</v>
      </c>
      <c r="J13" s="1">
        <f t="shared" si="0"/>
        <v>799.92</v>
      </c>
      <c r="K13" s="1">
        <f t="shared" si="1"/>
        <v>0</v>
      </c>
      <c r="L13" s="1">
        <f t="shared" si="1"/>
        <v>0</v>
      </c>
      <c r="M13" s="7">
        <f t="shared" si="2"/>
        <v>799.92</v>
      </c>
      <c r="N13" s="9">
        <f t="shared" si="3"/>
        <v>9.3712161395228719E-4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>
        <v>0.11</v>
      </c>
      <c r="G14" s="5">
        <v>0</v>
      </c>
      <c r="H14" s="5">
        <v>0</v>
      </c>
      <c r="J14" s="1">
        <f t="shared" si="0"/>
        <v>2014.3200000000002</v>
      </c>
      <c r="K14" s="1">
        <f t="shared" si="1"/>
        <v>0</v>
      </c>
      <c r="L14" s="1">
        <f t="shared" si="1"/>
        <v>0</v>
      </c>
      <c r="M14" s="7">
        <f t="shared" si="2"/>
        <v>2014.3200000000002</v>
      </c>
      <c r="N14" s="9">
        <f t="shared" si="3"/>
        <v>2.3598144932197862E-3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853592.52</v>
      </c>
      <c r="K15" s="6">
        <f t="shared" ref="K15:M15" si="4">SUM(K6:K14)</f>
        <v>0</v>
      </c>
      <c r="L15" s="6">
        <f t="shared" si="4"/>
        <v>0</v>
      </c>
      <c r="M15" s="6">
        <f t="shared" si="4"/>
        <v>853592.52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sqref="A1:J1048576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2.28515625" customWidth="1"/>
    <col min="12" max="12" width="11.5703125" bestFit="1" customWidth="1"/>
    <col min="13" max="13" width="13.28515625" bestFit="1" customWidth="1"/>
  </cols>
  <sheetData>
    <row r="3" spans="1:14" x14ac:dyDescent="0.25">
      <c r="J3" s="11" t="s">
        <v>28</v>
      </c>
      <c r="K3" s="11"/>
      <c r="L3" s="11"/>
      <c r="M3" s="11"/>
      <c r="N3" s="11"/>
    </row>
    <row r="4" spans="1:14" ht="60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0.61950226600447078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/>
      <c r="G7" s="5">
        <v>2.9999999999999997E-4</v>
      </c>
      <c r="H7" s="5">
        <v>0</v>
      </c>
      <c r="J7" s="1">
        <f t="shared" ref="J7:J14" si="0">B7*F7*12</f>
        <v>0</v>
      </c>
      <c r="K7" s="1">
        <f t="shared" ref="K7:L14" si="1">C7*G7</f>
        <v>116401.71809999998</v>
      </c>
      <c r="L7" s="1">
        <f>D7*H7</f>
        <v>0</v>
      </c>
      <c r="M7" s="7">
        <f t="shared" ref="M7:M14" si="2">SUM(J7:L7)</f>
        <v>116401.71809999998</v>
      </c>
      <c r="N7" s="9">
        <f t="shared" ref="N7:N14" si="3">M7/$M$15</f>
        <v>0.13652070809304589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/>
      <c r="G8" s="5">
        <v>0</v>
      </c>
      <c r="H8" s="5">
        <v>4.4600000000000001E-2</v>
      </c>
      <c r="J8" s="1">
        <f t="shared" si="0"/>
        <v>0</v>
      </c>
      <c r="K8" s="1">
        <f t="shared" si="1"/>
        <v>0</v>
      </c>
      <c r="L8" s="1">
        <f>D8*H8</f>
        <v>170118.226</v>
      </c>
      <c r="M8" s="7">
        <f t="shared" si="2"/>
        <v>170118.226</v>
      </c>
      <c r="N8" s="9">
        <f t="shared" si="3"/>
        <v>0.19952163122799141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/>
      <c r="G9" s="5">
        <v>0</v>
      </c>
      <c r="H9" s="5">
        <v>6.6199999999999995E-2</v>
      </c>
      <c r="J9" s="1">
        <f t="shared" si="0"/>
        <v>0</v>
      </c>
      <c r="K9" s="1">
        <f t="shared" si="1"/>
        <v>0</v>
      </c>
      <c r="L9" s="1">
        <f t="shared" si="1"/>
        <v>4787.5839999999998</v>
      </c>
      <c r="M9" s="7">
        <f t="shared" si="2"/>
        <v>4787.5839999999998</v>
      </c>
      <c r="N9" s="9">
        <f t="shared" si="3"/>
        <v>5.6150748322583146E-3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/>
      <c r="G10" s="5">
        <v>0</v>
      </c>
      <c r="H10" s="5">
        <v>3.9600000000000003E-2</v>
      </c>
      <c r="J10" s="1">
        <f t="shared" si="0"/>
        <v>0</v>
      </c>
      <c r="K10" s="1">
        <f t="shared" si="1"/>
        <v>0</v>
      </c>
      <c r="L10" s="1">
        <f t="shared" si="1"/>
        <v>6130.0800000000008</v>
      </c>
      <c r="M10" s="7">
        <f t="shared" si="2"/>
        <v>6130.0800000000008</v>
      </c>
      <c r="N10" s="9">
        <f t="shared" si="3"/>
        <v>7.1896091907170823E-3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/>
      <c r="G11" s="5">
        <v>0</v>
      </c>
      <c r="H11" s="5">
        <v>4.5900000000000003E-2</v>
      </c>
      <c r="J11" s="1">
        <f t="shared" si="0"/>
        <v>0</v>
      </c>
      <c r="K11" s="1">
        <f t="shared" si="1"/>
        <v>0</v>
      </c>
      <c r="L11" s="1">
        <f t="shared" si="1"/>
        <v>8398.0017000000007</v>
      </c>
      <c r="M11" s="7">
        <f t="shared" si="2"/>
        <v>8398.0017000000007</v>
      </c>
      <c r="N11" s="9">
        <f t="shared" si="3"/>
        <v>9.8495207576373683E-3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/>
      <c r="G12" s="5">
        <v>0</v>
      </c>
      <c r="H12" s="5">
        <v>0.2492</v>
      </c>
      <c r="J12" s="1">
        <f t="shared" si="0"/>
        <v>0</v>
      </c>
      <c r="K12" s="1">
        <f t="shared" si="1"/>
        <v>0</v>
      </c>
      <c r="L12" s="1">
        <f t="shared" si="1"/>
        <v>15628.079600000001</v>
      </c>
      <c r="M12" s="7">
        <f t="shared" si="2"/>
        <v>15628.079600000001</v>
      </c>
      <c r="N12" s="9">
        <f t="shared" si="3"/>
        <v>1.832925259138839E-2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/>
      <c r="G13" s="5">
        <v>0</v>
      </c>
      <c r="H13" s="5">
        <v>0.42220000000000002</v>
      </c>
      <c r="J13" s="1">
        <f t="shared" si="0"/>
        <v>0</v>
      </c>
      <c r="K13" s="1">
        <f t="shared" si="1"/>
        <v>0</v>
      </c>
      <c r="L13" s="1">
        <f t="shared" si="1"/>
        <v>794.58040000000005</v>
      </c>
      <c r="M13" s="7">
        <f t="shared" si="2"/>
        <v>794.58040000000005</v>
      </c>
      <c r="N13" s="9">
        <f t="shared" si="3"/>
        <v>9.3191647525051144E-4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/>
      <c r="G14" s="5">
        <v>4.0000000000000002E-4</v>
      </c>
      <c r="H14" s="5">
        <v>0</v>
      </c>
      <c r="J14" s="1">
        <f t="shared" si="0"/>
        <v>0</v>
      </c>
      <c r="K14" s="1">
        <f t="shared" si="1"/>
        <v>2165.6992</v>
      </c>
      <c r="L14" s="1">
        <f t="shared" si="1"/>
        <v>0</v>
      </c>
      <c r="M14" s="7">
        <f t="shared" si="2"/>
        <v>2165.6992</v>
      </c>
      <c r="N14" s="9">
        <f t="shared" si="3"/>
        <v>2.5400208272402043E-3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528206.52</v>
      </c>
      <c r="K15" s="6">
        <f t="shared" ref="K15:M15" si="4">SUM(K6:K14)</f>
        <v>118567.41729999999</v>
      </c>
      <c r="L15" s="6">
        <f t="shared" si="4"/>
        <v>205856.55169999998</v>
      </c>
      <c r="M15" s="6">
        <f t="shared" si="4"/>
        <v>852630.48900000006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D8" sqref="D8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1.28515625" customWidth="1"/>
    <col min="12" max="13" width="11.5703125" bestFit="1" customWidth="1"/>
  </cols>
  <sheetData>
    <row r="3" spans="1:14" x14ac:dyDescent="0.25">
      <c r="J3" s="11" t="s">
        <v>29</v>
      </c>
      <c r="K3" s="11"/>
      <c r="L3" s="11"/>
      <c r="M3" s="11"/>
      <c r="N3" s="11"/>
    </row>
    <row r="4" spans="1:14" ht="75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0.63114085345730531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>
        <v>0.41</v>
      </c>
      <c r="G7" s="5">
        <v>1E-4</v>
      </c>
      <c r="H7" s="5">
        <v>0</v>
      </c>
      <c r="J7" s="1">
        <f t="shared" ref="J7:J14" si="0">B7*F7*12</f>
        <v>62498.759999999995</v>
      </c>
      <c r="K7" s="1">
        <f t="shared" ref="K7:K14" si="1">C7*G7</f>
        <v>38800.572700000004</v>
      </c>
      <c r="L7" s="1">
        <f>D7*H7</f>
        <v>0</v>
      </c>
      <c r="M7" s="7">
        <f t="shared" ref="M7:M14" si="2">SUM(J7:L7)</f>
        <v>101299.3327</v>
      </c>
      <c r="N7" s="9">
        <f t="shared" ref="N7:N14" si="3">M7/$M$15</f>
        <v>0.12104005701204429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>
        <v>2.0099999999999998</v>
      </c>
      <c r="G8" s="5">
        <v>0</v>
      </c>
      <c r="H8" s="5">
        <v>3.4700000000000002E-2</v>
      </c>
      <c r="J8" s="1">
        <f t="shared" si="0"/>
        <v>37530.719999999994</v>
      </c>
      <c r="K8" s="1">
        <f t="shared" si="1"/>
        <v>0</v>
      </c>
      <c r="L8" s="1">
        <f>D8*H8</f>
        <v>132356.557</v>
      </c>
      <c r="M8" s="7">
        <f t="shared" si="2"/>
        <v>169887.277</v>
      </c>
      <c r="N8" s="9">
        <f t="shared" si="3"/>
        <v>0.20299408836778013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>
        <v>27.46</v>
      </c>
      <c r="G9" s="5">
        <v>0</v>
      </c>
      <c r="H9" s="5">
        <v>4.8000000000000001E-2</v>
      </c>
      <c r="J9" s="1">
        <f t="shared" si="0"/>
        <v>1318.08</v>
      </c>
      <c r="K9" s="1">
        <f t="shared" si="1"/>
        <v>0</v>
      </c>
      <c r="L9" s="1">
        <f t="shared" ref="L9:L14" si="4">D9*H9</f>
        <v>3471.36</v>
      </c>
      <c r="M9" s="7">
        <f t="shared" si="2"/>
        <v>4789.4400000000005</v>
      </c>
      <c r="N9" s="9">
        <f t="shared" si="3"/>
        <v>5.7227829167700479E-3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>
        <v>0</v>
      </c>
      <c r="G10" s="5">
        <v>0</v>
      </c>
      <c r="H10" s="5">
        <v>3.9600000000000003E-2</v>
      </c>
      <c r="J10" s="1">
        <f t="shared" si="0"/>
        <v>0</v>
      </c>
      <c r="K10" s="1">
        <f t="shared" si="1"/>
        <v>0</v>
      </c>
      <c r="L10" s="1">
        <f t="shared" si="4"/>
        <v>6130.0800000000008</v>
      </c>
      <c r="M10" s="7">
        <f t="shared" si="2"/>
        <v>6130.0800000000008</v>
      </c>
      <c r="N10" s="9">
        <f t="shared" si="3"/>
        <v>7.3246803597985851E-3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>
        <v>258.98</v>
      </c>
      <c r="G11" s="5">
        <v>0</v>
      </c>
      <c r="H11" s="5">
        <v>2.8899999999999999E-2</v>
      </c>
      <c r="J11" s="1">
        <f t="shared" si="0"/>
        <v>3107.76</v>
      </c>
      <c r="K11" s="1">
        <f t="shared" si="1"/>
        <v>0</v>
      </c>
      <c r="L11" s="1">
        <f t="shared" si="4"/>
        <v>5287.6306999999997</v>
      </c>
      <c r="M11" s="7">
        <f t="shared" si="2"/>
        <v>8395.3906999999999</v>
      </c>
      <c r="N11" s="9">
        <f t="shared" si="3"/>
        <v>1.0031443859317608E-2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>
        <v>0.02</v>
      </c>
      <c r="G12" s="5">
        <v>0</v>
      </c>
      <c r="H12" s="5">
        <v>0.1048</v>
      </c>
      <c r="J12" s="1">
        <f t="shared" si="0"/>
        <v>8651.52</v>
      </c>
      <c r="K12" s="1">
        <f t="shared" si="1"/>
        <v>0</v>
      </c>
      <c r="L12" s="1">
        <f t="shared" si="4"/>
        <v>6572.3224</v>
      </c>
      <c r="M12" s="7">
        <f t="shared" si="2"/>
        <v>15223.842400000001</v>
      </c>
      <c r="N12" s="9">
        <f t="shared" si="3"/>
        <v>1.8190591220334635E-2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>
        <v>0.06</v>
      </c>
      <c r="G13" s="5">
        <v>0</v>
      </c>
      <c r="H13" s="5">
        <v>0.1943</v>
      </c>
      <c r="J13" s="1">
        <f t="shared" si="0"/>
        <v>436.32</v>
      </c>
      <c r="K13" s="1">
        <f t="shared" si="1"/>
        <v>0</v>
      </c>
      <c r="L13" s="1">
        <f t="shared" si="4"/>
        <v>365.67259999999999</v>
      </c>
      <c r="M13" s="7">
        <f t="shared" si="2"/>
        <v>801.99260000000004</v>
      </c>
      <c r="N13" s="9">
        <f t="shared" si="3"/>
        <v>9.5828104134428949E-4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>
        <v>0.03</v>
      </c>
      <c r="G14" s="5">
        <v>2.9999999999999997E-4</v>
      </c>
      <c r="H14" s="5">
        <v>0</v>
      </c>
      <c r="J14" s="1">
        <f t="shared" si="0"/>
        <v>549.36</v>
      </c>
      <c r="K14" s="1">
        <f t="shared" si="1"/>
        <v>1624.2743999999998</v>
      </c>
      <c r="L14" s="1">
        <f t="shared" si="4"/>
        <v>0</v>
      </c>
      <c r="M14" s="7">
        <f t="shared" si="2"/>
        <v>2173.6343999999999</v>
      </c>
      <c r="N14" s="9">
        <f t="shared" si="3"/>
        <v>2.5972217653052782E-3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642299.03999999992</v>
      </c>
      <c r="K15" s="6">
        <f t="shared" ref="K15:M15" si="5">SUM(K6:K14)</f>
        <v>40424.847100000006</v>
      </c>
      <c r="L15" s="6">
        <f t="shared" si="5"/>
        <v>154183.62269999998</v>
      </c>
      <c r="M15" s="6">
        <f t="shared" si="5"/>
        <v>836907.50979999988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D9" sqref="D9"/>
    </sheetView>
  </sheetViews>
  <sheetFormatPr defaultRowHeight="15" x14ac:dyDescent="0.25"/>
  <cols>
    <col min="2" max="2" width="73.140625" customWidth="1"/>
    <col min="3" max="3" width="17.28515625" customWidth="1"/>
    <col min="4" max="4" width="16.85546875" customWidth="1"/>
    <col min="5" max="5" width="15.42578125" customWidth="1"/>
  </cols>
  <sheetData>
    <row r="2" spans="2:5" x14ac:dyDescent="0.25">
      <c r="C2" s="10" t="s">
        <v>30</v>
      </c>
      <c r="D2" s="10"/>
      <c r="E2" s="10"/>
    </row>
    <row r="3" spans="2:5" x14ac:dyDescent="0.25">
      <c r="B3" t="s">
        <v>0</v>
      </c>
      <c r="C3" s="3" t="s">
        <v>31</v>
      </c>
      <c r="D3" s="3" t="s">
        <v>32</v>
      </c>
      <c r="E3" s="3" t="s">
        <v>33</v>
      </c>
    </row>
    <row r="4" spans="2:5" x14ac:dyDescent="0.25">
      <c r="C4" s="3" t="s">
        <v>20</v>
      </c>
      <c r="D4" s="3" t="s">
        <v>21</v>
      </c>
      <c r="E4" s="3" t="s">
        <v>22</v>
      </c>
    </row>
    <row r="5" spans="2:5" x14ac:dyDescent="0.25">
      <c r="B5" t="s">
        <v>7</v>
      </c>
      <c r="C5" s="2">
        <v>141991</v>
      </c>
      <c r="D5" s="2">
        <v>1080124093</v>
      </c>
      <c r="E5" s="2">
        <v>0</v>
      </c>
    </row>
    <row r="6" spans="2:5" x14ac:dyDescent="0.25">
      <c r="B6" t="s">
        <v>8</v>
      </c>
      <c r="C6" s="2">
        <v>12703</v>
      </c>
      <c r="D6" s="2">
        <v>388005727</v>
      </c>
      <c r="E6" s="2">
        <v>0</v>
      </c>
    </row>
    <row r="7" spans="2:5" x14ac:dyDescent="0.25">
      <c r="B7" t="s">
        <v>9</v>
      </c>
      <c r="C7" s="2">
        <v>1556</v>
      </c>
      <c r="D7" s="2">
        <v>1500902793</v>
      </c>
      <c r="E7" s="2">
        <v>3814310</v>
      </c>
    </row>
    <row r="8" spans="2:5" x14ac:dyDescent="0.25">
      <c r="B8" t="s">
        <v>10</v>
      </c>
      <c r="C8" s="2">
        <v>4</v>
      </c>
      <c r="D8" s="2">
        <v>34352837</v>
      </c>
      <c r="E8" s="2">
        <v>72320</v>
      </c>
    </row>
    <row r="9" spans="2:5" x14ac:dyDescent="0.25">
      <c r="B9" t="s">
        <v>11</v>
      </c>
      <c r="C9" s="2">
        <v>0</v>
      </c>
      <c r="D9" s="2">
        <v>0</v>
      </c>
      <c r="E9" s="2">
        <v>154800</v>
      </c>
    </row>
    <row r="10" spans="2:5" x14ac:dyDescent="0.25">
      <c r="B10" t="s">
        <v>12</v>
      </c>
      <c r="C10" s="2">
        <v>1</v>
      </c>
      <c r="D10" s="2">
        <v>95045673</v>
      </c>
      <c r="E10" s="2">
        <v>182963</v>
      </c>
    </row>
    <row r="11" spans="2:5" x14ac:dyDescent="0.25">
      <c r="B11" t="s">
        <v>13</v>
      </c>
      <c r="C11" s="2">
        <v>36048</v>
      </c>
      <c r="D11" s="2">
        <v>22397552</v>
      </c>
      <c r="E11" s="2">
        <v>62713</v>
      </c>
    </row>
    <row r="12" spans="2:5" x14ac:dyDescent="0.25">
      <c r="B12" t="s">
        <v>14</v>
      </c>
      <c r="C12" s="2">
        <v>606</v>
      </c>
      <c r="D12" s="2">
        <v>696900</v>
      </c>
      <c r="E12" s="2">
        <v>1882</v>
      </c>
    </row>
    <row r="13" spans="2:5" x14ac:dyDescent="0.25">
      <c r="B13" t="s">
        <v>15</v>
      </c>
      <c r="C13" s="2">
        <v>1526</v>
      </c>
      <c r="D13" s="2">
        <v>5414248</v>
      </c>
      <c r="E13" s="2">
        <v>0</v>
      </c>
    </row>
    <row r="14" spans="2:5" x14ac:dyDescent="0.25">
      <c r="C14" s="12">
        <f>SUM(C5:C13)</f>
        <v>194435</v>
      </c>
      <c r="D14" s="12">
        <f t="shared" ref="D14:E14" si="0">SUM(D5:D13)</f>
        <v>3126939823</v>
      </c>
      <c r="E14" s="12">
        <f t="shared" si="0"/>
        <v>4288988</v>
      </c>
    </row>
  </sheetData>
  <mergeCells count="1"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Fixed Only</vt:lpstr>
      <vt:lpstr>Variable Only</vt:lpstr>
      <vt:lpstr>Fixed And Variable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2017-12-18T17:42:02Z</dcterms:created>
  <dcterms:modified xsi:type="dcterms:W3CDTF">2017-12-18T19:49:06Z</dcterms:modified>
</cp:coreProperties>
</file>