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 (2)" sheetId="4" r:id="rId1"/>
    <sheet name="Sheet2" sheetId="2" r:id="rId2"/>
    <sheet name="Sheet3" sheetId="3" r:id="rId3"/>
  </sheets>
  <definedNames>
    <definedName name="_xlnm.Print_Area" localSheetId="0">'Sheet1 (2)'!$G$26:$N$54</definedName>
  </definedNames>
  <calcPr calcId="145621"/>
</workbook>
</file>

<file path=xl/calcChain.xml><?xml version="1.0" encoding="utf-8"?>
<calcChain xmlns="http://schemas.openxmlformats.org/spreadsheetml/2006/main">
  <c r="I16" i="4" l="1"/>
  <c r="N45" i="4"/>
  <c r="M42" i="4"/>
  <c r="K43" i="4"/>
  <c r="N43" i="4"/>
  <c r="N42" i="4"/>
  <c r="K52" i="4" l="1"/>
  <c r="M52" i="4" s="1"/>
  <c r="N52" i="4" s="1"/>
  <c r="M48" i="4" l="1"/>
  <c r="N48" i="4" s="1"/>
  <c r="K48" i="4"/>
  <c r="K49" i="4"/>
  <c r="M49" i="4" s="1"/>
  <c r="N49" i="4" s="1"/>
  <c r="K50" i="4"/>
  <c r="M50" i="4" s="1"/>
  <c r="N50" i="4" s="1"/>
  <c r="K51" i="4"/>
  <c r="M51" i="4" s="1"/>
  <c r="N51" i="4" s="1"/>
  <c r="N47" i="4"/>
  <c r="M47" i="4"/>
  <c r="K47" i="4"/>
  <c r="N29" i="4" l="1"/>
  <c r="N30" i="4"/>
  <c r="N31" i="4"/>
  <c r="N32" i="4"/>
  <c r="N33" i="4"/>
  <c r="N34" i="4"/>
  <c r="N35" i="4"/>
  <c r="N36" i="4"/>
  <c r="N37" i="4"/>
  <c r="N38" i="4"/>
  <c r="N39" i="4"/>
  <c r="M43" i="4"/>
  <c r="M29" i="4"/>
  <c r="M30" i="4"/>
  <c r="M31" i="4"/>
  <c r="M32" i="4"/>
  <c r="M33" i="4"/>
  <c r="M34" i="4"/>
  <c r="M35" i="4"/>
  <c r="M36" i="4"/>
  <c r="M37" i="4"/>
  <c r="M38" i="4"/>
  <c r="M39" i="4"/>
  <c r="M28" i="4"/>
  <c r="N28" i="4" s="1"/>
  <c r="K28" i="4"/>
  <c r="K45" i="4" s="1"/>
  <c r="K42" i="4"/>
  <c r="K29" i="4"/>
  <c r="K30" i="4"/>
  <c r="K31" i="4"/>
  <c r="K32" i="4"/>
  <c r="K33" i="4"/>
  <c r="K34" i="4"/>
  <c r="K35" i="4"/>
  <c r="K36" i="4"/>
  <c r="K37" i="4"/>
  <c r="K38" i="4"/>
  <c r="K39" i="4"/>
  <c r="I21" i="4"/>
  <c r="K21" i="4" s="1"/>
  <c r="I20" i="4"/>
  <c r="K20" i="4" s="1"/>
  <c r="I7" i="4"/>
  <c r="K7" i="4" s="1"/>
  <c r="I8" i="4"/>
  <c r="I9" i="4"/>
  <c r="I10" i="4"/>
  <c r="I11" i="4"/>
  <c r="I12" i="4"/>
  <c r="I13" i="4"/>
  <c r="I14" i="4"/>
  <c r="I15" i="4"/>
  <c r="I17" i="4"/>
  <c r="I6" i="4"/>
  <c r="E23" i="4"/>
  <c r="D23" i="4"/>
  <c r="C23" i="4"/>
  <c r="F21" i="4"/>
  <c r="E21" i="4"/>
  <c r="E20" i="4"/>
  <c r="F20" i="4" s="1"/>
  <c r="E7" i="4"/>
  <c r="F7" i="4" s="1"/>
  <c r="E8" i="4"/>
  <c r="F8" i="4" s="1"/>
  <c r="K8" i="4" s="1"/>
  <c r="E9" i="4"/>
  <c r="F9" i="4" s="1"/>
  <c r="K9" i="4" s="1"/>
  <c r="E10" i="4"/>
  <c r="F10" i="4" s="1"/>
  <c r="K10" i="4" s="1"/>
  <c r="E11" i="4"/>
  <c r="F11" i="4" s="1"/>
  <c r="K11" i="4" s="1"/>
  <c r="E12" i="4"/>
  <c r="F12" i="4" s="1"/>
  <c r="K12" i="4" s="1"/>
  <c r="E13" i="4"/>
  <c r="F13" i="4" s="1"/>
  <c r="K13" i="4" s="1"/>
  <c r="E14" i="4"/>
  <c r="F14" i="4"/>
  <c r="K14" i="4" s="1"/>
  <c r="E15" i="4"/>
  <c r="F15" i="4" s="1"/>
  <c r="K15" i="4" s="1"/>
  <c r="E16" i="4"/>
  <c r="F16" i="4"/>
  <c r="E17" i="4"/>
  <c r="F17" i="4"/>
  <c r="E6" i="4"/>
  <c r="F6" i="4" s="1"/>
  <c r="K6" i="4" s="1"/>
  <c r="M45" i="4" l="1"/>
  <c r="K17" i="4"/>
  <c r="K16" i="4"/>
  <c r="K22" i="4" s="1"/>
</calcChain>
</file>

<file path=xl/sharedStrings.xml><?xml version="1.0" encoding="utf-8"?>
<sst xmlns="http://schemas.openxmlformats.org/spreadsheetml/2006/main" count="68" uniqueCount="39">
  <si>
    <t>GA Variance - 1589</t>
  </si>
  <si>
    <t>Provincial Benefit Offset</t>
  </si>
  <si>
    <t>Difference</t>
  </si>
  <si>
    <t>January</t>
  </si>
  <si>
    <t>February</t>
  </si>
  <si>
    <t xml:space="preserve">March </t>
  </si>
  <si>
    <t>April</t>
  </si>
  <si>
    <t xml:space="preserve">May </t>
  </si>
  <si>
    <t>June</t>
  </si>
  <si>
    <t>July</t>
  </si>
  <si>
    <t>August</t>
  </si>
  <si>
    <t>Sept</t>
  </si>
  <si>
    <t>October</t>
  </si>
  <si>
    <t>November</t>
  </si>
  <si>
    <t>December</t>
  </si>
  <si>
    <t>Month Billed</t>
  </si>
  <si>
    <t>Unbilled for 2016</t>
  </si>
  <si>
    <t>reverse Unbilled for 2015</t>
  </si>
  <si>
    <t>Amount reported for 1588</t>
  </si>
  <si>
    <t>RPP KwH Billed</t>
  </si>
  <si>
    <t>Non-RPP kWh billed</t>
  </si>
  <si>
    <t>Total Monthly KWh billed</t>
  </si>
  <si>
    <t>Total Monthly kwh consumed (H1 Bill)</t>
  </si>
  <si>
    <t>% Non-RPP</t>
  </si>
  <si>
    <t>Variance</t>
  </si>
  <si>
    <t>Consumption Month</t>
  </si>
  <si>
    <t>Total GA$ Paid</t>
  </si>
  <si>
    <t>Non-RPP GA  Paid $</t>
  </si>
  <si>
    <t>$ Non-RPP GA billed</t>
  </si>
  <si>
    <t>From Rev Report</t>
  </si>
  <si>
    <t>Estimated</t>
  </si>
  <si>
    <t>Original Entered</t>
  </si>
  <si>
    <t>Revised Amount for 1588</t>
  </si>
  <si>
    <t>Jan</t>
  </si>
  <si>
    <t>Mar</t>
  </si>
  <si>
    <t>Feb</t>
  </si>
  <si>
    <t>Apr</t>
  </si>
  <si>
    <t>May</t>
  </si>
  <si>
    <t>Reverse unbilled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</si>
</sst>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/>
    <xf numFmtId="10" fontId="0" fillId="0" borderId="0" xfId="0" applyNumberFormat="1"/>
    <xf numFmtId="4" fontId="0" fillId="0" borderId="0" xfId="0" applyNumberFormat="1"/>
    <xf numFmtId="17" fontId="0" fillId="0" borderId="0" xfId="0" applyNumberFormat="1"/>
    <xf numFmtId="4" fontId="1" fillId="0" borderId="0" xfId="0" applyNumberFormat="1" applyFont="1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2"/>
  <sheetViews>
    <sheetView tabSelected="1" workbookViewId="0">
      <selection activeCell="I16" sqref="I16"/>
    </sheetView>
  </sheetViews>
  <sheetFormatPr defaultRowHeight="15" x14ac:dyDescent="0.25"/>
  <cols>
    <col min="1" max="1" width="18.85546875" bestFit="1" customWidth="1"/>
    <col min="2" max="2" width="23.140625" bestFit="1" customWidth="1"/>
    <col min="3" max="3" width="10.140625" bestFit="1" customWidth="1"/>
    <col min="4" max="4" width="19" bestFit="1" customWidth="1"/>
    <col min="5" max="6" width="18.7109375" customWidth="1"/>
    <col min="7" max="7" width="19.140625" bestFit="1" customWidth="1"/>
    <col min="8" max="8" width="11.85546875" bestFit="1" customWidth="1"/>
    <col min="9" max="9" width="18.42578125" customWidth="1"/>
    <col min="10" max="10" width="15" customWidth="1"/>
    <col min="11" max="11" width="11.85546875" bestFit="1" customWidth="1"/>
    <col min="12" max="12" width="13.5703125" bestFit="1" customWidth="1"/>
    <col min="13" max="13" width="13.140625" customWidth="1"/>
    <col min="14" max="14" width="13" customWidth="1"/>
  </cols>
  <sheetData>
    <row r="2" spans="1:13" x14ac:dyDescent="0.25">
      <c r="B2" t="s">
        <v>0</v>
      </c>
    </row>
    <row r="3" spans="1:13" x14ac:dyDescent="0.25">
      <c r="A3">
        <v>2016</v>
      </c>
      <c r="B3" t="s">
        <v>1</v>
      </c>
    </row>
    <row r="4" spans="1:13" x14ac:dyDescent="0.25">
      <c r="I4" s="6" t="s">
        <v>30</v>
      </c>
      <c r="J4" s="6" t="s">
        <v>29</v>
      </c>
      <c r="M4" s="6"/>
    </row>
    <row r="5" spans="1:13" ht="30" x14ac:dyDescent="0.25">
      <c r="A5" t="s">
        <v>25</v>
      </c>
      <c r="B5" s="3" t="s">
        <v>15</v>
      </c>
      <c r="C5" s="3" t="s">
        <v>19</v>
      </c>
      <c r="D5" s="3" t="s">
        <v>20</v>
      </c>
      <c r="E5" s="3" t="s">
        <v>21</v>
      </c>
      <c r="F5" s="3" t="s">
        <v>23</v>
      </c>
      <c r="G5" s="3" t="s">
        <v>22</v>
      </c>
      <c r="H5" s="3" t="s">
        <v>26</v>
      </c>
      <c r="I5" s="3" t="s">
        <v>27</v>
      </c>
      <c r="J5" s="3" t="s">
        <v>28</v>
      </c>
      <c r="K5" s="3" t="s">
        <v>24</v>
      </c>
    </row>
    <row r="6" spans="1:13" x14ac:dyDescent="0.25">
      <c r="A6" s="9">
        <v>42339</v>
      </c>
      <c r="B6" t="s">
        <v>3</v>
      </c>
      <c r="C6" s="2">
        <v>5743216.9699999997</v>
      </c>
      <c r="D6" s="2">
        <v>2893084.88</v>
      </c>
      <c r="E6" s="2">
        <f>SUM(C6:D6)</f>
        <v>8636301.8499999996</v>
      </c>
      <c r="F6" s="7">
        <f>SUM(D6/E6)</f>
        <v>0.33499117217631758</v>
      </c>
      <c r="G6" s="2">
        <v>8376559.8700000001</v>
      </c>
      <c r="H6" s="8">
        <v>793343.98</v>
      </c>
      <c r="I6" s="8">
        <f>SUM(H6/G6)*D6</f>
        <v>274004.06715854135</v>
      </c>
      <c r="J6" s="8">
        <v>331547.48</v>
      </c>
      <c r="K6" s="8">
        <f>SUM(I6-J6)</f>
        <v>-57543.41284145863</v>
      </c>
    </row>
    <row r="7" spans="1:13" x14ac:dyDescent="0.25">
      <c r="A7" t="s">
        <v>3</v>
      </c>
      <c r="B7" t="s">
        <v>4</v>
      </c>
      <c r="C7" s="2">
        <v>6677881.6399999997</v>
      </c>
      <c r="D7" s="2">
        <v>3126949.68</v>
      </c>
      <c r="E7" s="2">
        <f t="shared" ref="E7:E17" si="0">SUM(C7:D7)</f>
        <v>9804831.3200000003</v>
      </c>
      <c r="F7" s="7">
        <f t="shared" ref="F7:F17" si="1">SUM(D7/E7)</f>
        <v>0.31891927336083942</v>
      </c>
      <c r="G7" s="2">
        <v>9704385.3599999994</v>
      </c>
      <c r="H7" s="8">
        <v>890765.53</v>
      </c>
      <c r="I7" s="8">
        <f t="shared" ref="I7:I17" si="2">SUM(H7/G7)*D7</f>
        <v>287022.71042011987</v>
      </c>
      <c r="J7" s="8">
        <v>263289.12</v>
      </c>
      <c r="K7" s="8">
        <f t="shared" ref="K7:K17" si="3">SUM(I7-J7)</f>
        <v>23733.590420119872</v>
      </c>
    </row>
    <row r="8" spans="1:13" x14ac:dyDescent="0.25">
      <c r="A8" t="s">
        <v>4</v>
      </c>
      <c r="B8" t="s">
        <v>5</v>
      </c>
      <c r="C8" s="2">
        <v>6100859.3300000001</v>
      </c>
      <c r="D8" s="2">
        <v>3177462.55</v>
      </c>
      <c r="E8" s="2">
        <f t="shared" si="0"/>
        <v>9278321.879999999</v>
      </c>
      <c r="F8" s="7">
        <f t="shared" si="1"/>
        <v>0.34246090953680086</v>
      </c>
      <c r="G8" s="2">
        <v>8828228.2599999998</v>
      </c>
      <c r="H8" s="8">
        <v>869668.77</v>
      </c>
      <c r="I8" s="8">
        <f t="shared" si="2"/>
        <v>313011.8372788385</v>
      </c>
      <c r="J8" s="8">
        <v>326659.90000000002</v>
      </c>
      <c r="K8" s="8">
        <f t="shared" si="3"/>
        <v>-13648.062721161521</v>
      </c>
    </row>
    <row r="9" spans="1:13" x14ac:dyDescent="0.25">
      <c r="A9" t="s">
        <v>5</v>
      </c>
      <c r="B9" t="s">
        <v>6</v>
      </c>
      <c r="C9" s="2">
        <v>4979187.55</v>
      </c>
      <c r="D9" s="2">
        <v>2667664.52</v>
      </c>
      <c r="E9" s="2">
        <f t="shared" si="0"/>
        <v>7646852.0700000003</v>
      </c>
      <c r="F9" s="7">
        <f t="shared" si="1"/>
        <v>0.3488578693009815</v>
      </c>
      <c r="G9" s="2">
        <v>7383195.4299999997</v>
      </c>
      <c r="H9" s="8">
        <v>783357.04</v>
      </c>
      <c r="I9" s="8">
        <f t="shared" si="2"/>
        <v>283039.20733413676</v>
      </c>
      <c r="J9" s="8">
        <v>240623.33</v>
      </c>
      <c r="K9" s="8">
        <f t="shared" si="3"/>
        <v>42415.877334136778</v>
      </c>
    </row>
    <row r="10" spans="1:13" x14ac:dyDescent="0.25">
      <c r="A10" t="s">
        <v>6</v>
      </c>
      <c r="B10" t="s">
        <v>7</v>
      </c>
      <c r="C10" s="2">
        <v>4200306.34</v>
      </c>
      <c r="D10" s="2">
        <v>2168422.56</v>
      </c>
      <c r="E10" s="2">
        <f t="shared" si="0"/>
        <v>6368728.9000000004</v>
      </c>
      <c r="F10" s="7">
        <f t="shared" si="1"/>
        <v>0.34047964578928769</v>
      </c>
      <c r="G10" s="2">
        <v>6266865.8600000003</v>
      </c>
      <c r="H10" s="8">
        <v>697627.51</v>
      </c>
      <c r="I10" s="8">
        <f t="shared" si="2"/>
        <v>241388.80023205499</v>
      </c>
      <c r="J10" s="8">
        <v>262595.98</v>
      </c>
      <c r="K10" s="8">
        <f t="shared" si="3"/>
        <v>-21207.179767944996</v>
      </c>
    </row>
    <row r="11" spans="1:13" x14ac:dyDescent="0.25">
      <c r="A11" t="s">
        <v>7</v>
      </c>
      <c r="B11" t="s">
        <v>8</v>
      </c>
      <c r="C11" s="2">
        <v>3063626.28</v>
      </c>
      <c r="D11" s="2">
        <v>1944209.17</v>
      </c>
      <c r="E11" s="2">
        <f t="shared" si="0"/>
        <v>5007835.4499999993</v>
      </c>
      <c r="F11" s="7">
        <f t="shared" si="1"/>
        <v>0.38823343726279991</v>
      </c>
      <c r="G11" s="2">
        <v>4776184.97</v>
      </c>
      <c r="H11" s="8">
        <v>513392.12</v>
      </c>
      <c r="I11" s="8">
        <f t="shared" si="2"/>
        <v>208983.04269604961</v>
      </c>
      <c r="J11" s="8">
        <v>211224.02</v>
      </c>
      <c r="K11" s="8">
        <f t="shared" si="3"/>
        <v>-2240.977303950378</v>
      </c>
    </row>
    <row r="12" spans="1:13" x14ac:dyDescent="0.25">
      <c r="A12" t="s">
        <v>8</v>
      </c>
      <c r="B12" t="s">
        <v>9</v>
      </c>
      <c r="C12" s="2">
        <v>2741345.36</v>
      </c>
      <c r="D12" s="2">
        <v>1747136.24</v>
      </c>
      <c r="E12" s="2">
        <f t="shared" si="0"/>
        <v>4488481.5999999996</v>
      </c>
      <c r="F12" s="7">
        <f t="shared" si="1"/>
        <v>0.38924883639937391</v>
      </c>
      <c r="G12" s="2">
        <v>4438883.05</v>
      </c>
      <c r="H12" s="8">
        <v>423691.39</v>
      </c>
      <c r="I12" s="8">
        <f t="shared" si="2"/>
        <v>166764.15524057875</v>
      </c>
      <c r="J12" s="8">
        <v>203532.04</v>
      </c>
      <c r="K12" s="8">
        <f t="shared" si="3"/>
        <v>-36767.884759421257</v>
      </c>
    </row>
    <row r="13" spans="1:13" x14ac:dyDescent="0.25">
      <c r="A13" t="s">
        <v>9</v>
      </c>
      <c r="B13" t="s">
        <v>10</v>
      </c>
      <c r="C13" s="2">
        <v>2736745.35</v>
      </c>
      <c r="D13" s="2">
        <v>1772283.49</v>
      </c>
      <c r="E13" s="2">
        <f t="shared" si="0"/>
        <v>4509028.84</v>
      </c>
      <c r="F13" s="7">
        <f t="shared" si="1"/>
        <v>0.39305215222353734</v>
      </c>
      <c r="G13" s="2">
        <v>4458121.32</v>
      </c>
      <c r="H13" s="8">
        <v>370291.56</v>
      </c>
      <c r="I13" s="8">
        <f t="shared" si="2"/>
        <v>147205.8679359458</v>
      </c>
      <c r="J13" s="8">
        <v>137922.56</v>
      </c>
      <c r="K13" s="8">
        <f t="shared" si="3"/>
        <v>9283.3079359458061</v>
      </c>
    </row>
    <row r="14" spans="1:13" x14ac:dyDescent="0.25">
      <c r="A14" t="s">
        <v>10</v>
      </c>
      <c r="B14" t="s">
        <v>11</v>
      </c>
      <c r="C14" s="2">
        <v>2769601.8</v>
      </c>
      <c r="D14" s="2">
        <v>2001287.59</v>
      </c>
      <c r="E14" s="2">
        <f t="shared" si="0"/>
        <v>4770889.3899999997</v>
      </c>
      <c r="F14" s="7">
        <f t="shared" si="1"/>
        <v>0.41947893283688142</v>
      </c>
      <c r="G14" s="2">
        <v>4539478.34</v>
      </c>
      <c r="H14" s="8">
        <v>322439.15000000002</v>
      </c>
      <c r="I14" s="8">
        <f t="shared" si="2"/>
        <v>142151.45906504063</v>
      </c>
      <c r="J14" s="8">
        <v>170384.98</v>
      </c>
      <c r="K14" s="8">
        <f t="shared" si="3"/>
        <v>-28233.520934959379</v>
      </c>
    </row>
    <row r="15" spans="1:13" x14ac:dyDescent="0.25">
      <c r="A15" t="s">
        <v>11</v>
      </c>
      <c r="B15" t="s">
        <v>12</v>
      </c>
      <c r="C15" s="2">
        <v>2624372.4300000002</v>
      </c>
      <c r="D15" s="2">
        <v>1809236.39</v>
      </c>
      <c r="E15" s="2">
        <f t="shared" si="0"/>
        <v>4433608.82</v>
      </c>
      <c r="F15" s="7">
        <f t="shared" si="1"/>
        <v>0.40807307623499356</v>
      </c>
      <c r="G15" s="2">
        <v>4320874.3499999996</v>
      </c>
      <c r="H15" s="8">
        <v>411822.53</v>
      </c>
      <c r="I15" s="8">
        <f t="shared" si="2"/>
        <v>172438.31853103222</v>
      </c>
      <c r="J15" s="8">
        <v>127732.03</v>
      </c>
      <c r="K15" s="8">
        <f t="shared" si="3"/>
        <v>44706.288531032216</v>
      </c>
    </row>
    <row r="16" spans="1:13" x14ac:dyDescent="0.25">
      <c r="A16" s="11" t="s">
        <v>12</v>
      </c>
      <c r="B16" s="11" t="s">
        <v>13</v>
      </c>
      <c r="C16" s="12">
        <v>3589745.68</v>
      </c>
      <c r="D16" s="12">
        <v>2018913.93</v>
      </c>
      <c r="E16" s="12">
        <f t="shared" si="0"/>
        <v>5608659.6100000003</v>
      </c>
      <c r="F16" s="13">
        <f t="shared" si="1"/>
        <v>0.35996371154355006</v>
      </c>
      <c r="G16" s="12">
        <v>5455147.5</v>
      </c>
      <c r="H16" s="14">
        <v>612394.86</v>
      </c>
      <c r="I16" s="14">
        <f>SUM(H16/G16)*D16</f>
        <v>226643.27839245403</v>
      </c>
      <c r="J16" s="14">
        <v>196238.44</v>
      </c>
      <c r="K16" s="14">
        <f t="shared" si="3"/>
        <v>30404.838392454025</v>
      </c>
    </row>
    <row r="17" spans="1:14" x14ac:dyDescent="0.25">
      <c r="A17" t="s">
        <v>13</v>
      </c>
      <c r="B17" t="s">
        <v>14</v>
      </c>
      <c r="C17" s="2">
        <v>4053086.91</v>
      </c>
      <c r="D17" s="2">
        <v>2244859.2799999998</v>
      </c>
      <c r="E17" s="2">
        <f t="shared" si="0"/>
        <v>6297946.1899999995</v>
      </c>
      <c r="F17" s="7">
        <f t="shared" si="1"/>
        <v>0.35644307084814897</v>
      </c>
      <c r="G17" s="2">
        <v>6144657.0499999998</v>
      </c>
      <c r="H17" s="8">
        <v>682609.95</v>
      </c>
      <c r="I17" s="8">
        <f t="shared" si="2"/>
        <v>249381.4167997929</v>
      </c>
      <c r="J17" s="8">
        <v>275444.23</v>
      </c>
      <c r="K17" s="8">
        <f t="shared" si="3"/>
        <v>-26062.813200207078</v>
      </c>
    </row>
    <row r="18" spans="1:14" x14ac:dyDescent="0.25">
      <c r="C18" s="2"/>
      <c r="D18" s="2"/>
      <c r="G18" s="2"/>
      <c r="H18" s="8"/>
      <c r="I18" s="8"/>
      <c r="J18" s="8"/>
    </row>
    <row r="19" spans="1:14" x14ac:dyDescent="0.25">
      <c r="D19" s="2"/>
      <c r="G19" s="2"/>
      <c r="J19" s="8"/>
    </row>
    <row r="20" spans="1:14" x14ac:dyDescent="0.25">
      <c r="B20" t="s">
        <v>17</v>
      </c>
      <c r="C20" s="2">
        <v>-5743216.9699999997</v>
      </c>
      <c r="D20" s="2">
        <v>-2893084.88</v>
      </c>
      <c r="E20" s="2">
        <f>SUM(C20:D20)</f>
        <v>-8636301.8499999996</v>
      </c>
      <c r="F20" s="7">
        <f t="shared" ref="F20:F21" si="4">SUM(D20/E20)</f>
        <v>0.33499117217631758</v>
      </c>
      <c r="G20" s="2">
        <v>-8376559.8700000001</v>
      </c>
      <c r="H20" s="8">
        <v>-793343.98</v>
      </c>
      <c r="I20" s="8">
        <f t="shared" ref="I20:I21" si="5">SUM(H20/G20)*D20</f>
        <v>-274004.06715854135</v>
      </c>
      <c r="J20" s="8">
        <v>-331547.48</v>
      </c>
      <c r="K20" s="8">
        <f>SUM(I20-J20)</f>
        <v>57543.41284145863</v>
      </c>
    </row>
    <row r="21" spans="1:14" x14ac:dyDescent="0.25">
      <c r="A21" t="s">
        <v>14</v>
      </c>
      <c r="B21" t="s">
        <v>16</v>
      </c>
      <c r="C21" s="2">
        <v>6605084.3300000001</v>
      </c>
      <c r="D21" s="2">
        <v>3113348.56</v>
      </c>
      <c r="E21" s="2">
        <f>SUM(C21:D21)</f>
        <v>9718432.8900000006</v>
      </c>
      <c r="F21" s="7">
        <f t="shared" si="4"/>
        <v>0.32035499912784804</v>
      </c>
      <c r="G21" s="2">
        <v>9417749.0500000007</v>
      </c>
      <c r="H21" s="2">
        <v>820097.59</v>
      </c>
      <c r="I21" s="8">
        <f t="shared" si="5"/>
        <v>271110.39350596943</v>
      </c>
      <c r="J21">
        <v>329761.86</v>
      </c>
      <c r="K21" s="8">
        <f t="shared" ref="K21" si="6">SUM(I21-J21)</f>
        <v>-58651.466494030552</v>
      </c>
    </row>
    <row r="22" spans="1:14" x14ac:dyDescent="0.25">
      <c r="K22" s="10">
        <f>SUM(K6:K21)</f>
        <v>-36268.002567986463</v>
      </c>
    </row>
    <row r="23" spans="1:14" x14ac:dyDescent="0.25">
      <c r="C23" s="2">
        <f>SUM(C6:C21)</f>
        <v>50141843</v>
      </c>
      <c r="D23" s="2">
        <f>SUM(D6:D21)</f>
        <v>27791773.959999997</v>
      </c>
      <c r="E23" s="2">
        <f>SUM(E6:E21)</f>
        <v>77933616.960000008</v>
      </c>
    </row>
    <row r="26" spans="1:14" x14ac:dyDescent="0.25">
      <c r="I26" s="6" t="s">
        <v>30</v>
      </c>
    </row>
    <row r="27" spans="1:14" ht="45" x14ac:dyDescent="0.25">
      <c r="I27" s="6" t="s">
        <v>27</v>
      </c>
      <c r="J27" s="16" t="s">
        <v>31</v>
      </c>
      <c r="K27" t="s">
        <v>2</v>
      </c>
      <c r="L27" s="3" t="s">
        <v>18</v>
      </c>
      <c r="M27" s="4" t="s">
        <v>32</v>
      </c>
      <c r="N27" t="s">
        <v>2</v>
      </c>
    </row>
    <row r="28" spans="1:14" x14ac:dyDescent="0.25">
      <c r="H28" t="s">
        <v>3</v>
      </c>
      <c r="I28" s="5">
        <v>274004.06715854135</v>
      </c>
      <c r="J28" s="17">
        <v>136000.9</v>
      </c>
      <c r="K28" s="1">
        <f>SUM(I28-J28)</f>
        <v>138003.16715854136</v>
      </c>
      <c r="L28" s="1">
        <v>1214844.71</v>
      </c>
      <c r="M28" s="5">
        <f>SUM(L28-K28)</f>
        <v>1076841.5428414587</v>
      </c>
      <c r="N28" s="1">
        <f>SUM(M28-L28)</f>
        <v>-138003.16715854127</v>
      </c>
    </row>
    <row r="29" spans="1:14" x14ac:dyDescent="0.25">
      <c r="H29" t="s">
        <v>4</v>
      </c>
      <c r="I29" s="5">
        <v>287022.71042011987</v>
      </c>
      <c r="J29" s="17">
        <v>328083.14</v>
      </c>
      <c r="K29" s="1">
        <f t="shared" ref="K29:K39" si="7">SUM(I29-J29)</f>
        <v>-41060.429579880147</v>
      </c>
      <c r="L29" s="1">
        <v>539341.22</v>
      </c>
      <c r="M29" s="5">
        <f t="shared" ref="M29:M39" si="8">SUM(L29-K29)</f>
        <v>580401.64957988006</v>
      </c>
      <c r="N29" s="1">
        <f t="shared" ref="N29:N39" si="9">SUM(M29-L29)</f>
        <v>41060.429579880089</v>
      </c>
    </row>
    <row r="30" spans="1:14" x14ac:dyDescent="0.25">
      <c r="H30" t="s">
        <v>5</v>
      </c>
      <c r="I30" s="5">
        <v>313011.8372788385</v>
      </c>
      <c r="J30" s="17">
        <v>237145.38</v>
      </c>
      <c r="K30" s="1">
        <f t="shared" si="7"/>
        <v>75866.457278838498</v>
      </c>
      <c r="L30" s="1">
        <v>778640.89</v>
      </c>
      <c r="M30" s="5">
        <f t="shared" si="8"/>
        <v>702774.43272116152</v>
      </c>
      <c r="N30" s="1">
        <f t="shared" si="9"/>
        <v>-75866.457278838498</v>
      </c>
    </row>
    <row r="31" spans="1:14" x14ac:dyDescent="0.25">
      <c r="H31" t="s">
        <v>6</v>
      </c>
      <c r="I31" s="5">
        <v>283039.20733413676</v>
      </c>
      <c r="J31" s="17">
        <v>334080.3</v>
      </c>
      <c r="K31" s="1">
        <f t="shared" si="7"/>
        <v>-51041.092665863223</v>
      </c>
      <c r="L31" s="1">
        <v>454487.25</v>
      </c>
      <c r="M31" s="5">
        <f t="shared" si="8"/>
        <v>505528.34266586322</v>
      </c>
      <c r="N31" s="1">
        <f t="shared" si="9"/>
        <v>51041.092665863223</v>
      </c>
    </row>
    <row r="32" spans="1:14" x14ac:dyDescent="0.25">
      <c r="H32" t="s">
        <v>7</v>
      </c>
      <c r="I32" s="5">
        <v>241388.80023205499</v>
      </c>
      <c r="J32" s="17">
        <v>156042.34</v>
      </c>
      <c r="K32" s="1">
        <f t="shared" si="7"/>
        <v>85346.460232054989</v>
      </c>
      <c r="L32" s="1">
        <v>571784.85</v>
      </c>
      <c r="M32" s="5">
        <f t="shared" si="8"/>
        <v>486438.38976794499</v>
      </c>
      <c r="N32" s="1">
        <f t="shared" si="9"/>
        <v>-85346.460232054989</v>
      </c>
    </row>
    <row r="33" spans="7:14" x14ac:dyDescent="0.25">
      <c r="H33" t="s">
        <v>8</v>
      </c>
      <c r="I33" s="5">
        <v>208983.04269604961</v>
      </c>
      <c r="J33" s="17">
        <v>194481.99</v>
      </c>
      <c r="K33" s="1">
        <f t="shared" si="7"/>
        <v>14501.052696049621</v>
      </c>
      <c r="L33" s="1">
        <v>262386.55</v>
      </c>
      <c r="M33" s="5">
        <f t="shared" si="8"/>
        <v>247885.49730395037</v>
      </c>
      <c r="N33" s="1">
        <f t="shared" si="9"/>
        <v>-14501.052696049621</v>
      </c>
    </row>
    <row r="34" spans="7:14" x14ac:dyDescent="0.25">
      <c r="H34" t="s">
        <v>9</v>
      </c>
      <c r="I34" s="5">
        <v>166764.15524057875</v>
      </c>
      <c r="J34" s="17">
        <v>104392.81</v>
      </c>
      <c r="K34" s="1">
        <f t="shared" si="7"/>
        <v>62371.345240578754</v>
      </c>
      <c r="L34" s="1">
        <v>454690.34</v>
      </c>
      <c r="M34" s="5">
        <f t="shared" si="8"/>
        <v>392318.99475942127</v>
      </c>
      <c r="N34" s="1">
        <f t="shared" si="9"/>
        <v>-62371.345240578754</v>
      </c>
    </row>
    <row r="35" spans="7:14" x14ac:dyDescent="0.25">
      <c r="H35" t="s">
        <v>10</v>
      </c>
      <c r="I35" s="5">
        <v>147205.8679359458</v>
      </c>
      <c r="J35" s="17">
        <v>160306.04</v>
      </c>
      <c r="K35" s="1">
        <f t="shared" si="7"/>
        <v>-13100.172064054204</v>
      </c>
      <c r="L35" s="1">
        <v>374320.65</v>
      </c>
      <c r="M35" s="5">
        <f t="shared" si="8"/>
        <v>387420.8220640542</v>
      </c>
      <c r="N35" s="1">
        <f t="shared" si="9"/>
        <v>13100.172064054175</v>
      </c>
    </row>
    <row r="36" spans="7:14" x14ac:dyDescent="0.25">
      <c r="H36" t="s">
        <v>11</v>
      </c>
      <c r="I36" s="5">
        <v>142151.45906504063</v>
      </c>
      <c r="J36" s="17">
        <v>85531.21</v>
      </c>
      <c r="K36" s="1">
        <f t="shared" si="7"/>
        <v>56620.249065040625</v>
      </c>
      <c r="L36" s="1">
        <v>333474.21000000002</v>
      </c>
      <c r="M36" s="5">
        <f t="shared" si="8"/>
        <v>276853.96093495941</v>
      </c>
      <c r="N36" s="1">
        <f t="shared" si="9"/>
        <v>-56620.249065040611</v>
      </c>
    </row>
    <row r="37" spans="7:14" x14ac:dyDescent="0.25">
      <c r="H37" t="s">
        <v>12</v>
      </c>
      <c r="I37" s="5">
        <v>172438.31853103222</v>
      </c>
      <c r="J37" s="17">
        <v>226439.32</v>
      </c>
      <c r="K37" s="1">
        <f t="shared" si="7"/>
        <v>-54001.001468967792</v>
      </c>
      <c r="L37" s="1">
        <v>231535.52</v>
      </c>
      <c r="M37" s="5">
        <f t="shared" si="8"/>
        <v>285536.52146896778</v>
      </c>
      <c r="N37" s="1">
        <f t="shared" si="9"/>
        <v>54001.001468967792</v>
      </c>
    </row>
    <row r="38" spans="7:14" x14ac:dyDescent="0.25">
      <c r="H38" t="s">
        <v>13</v>
      </c>
      <c r="I38" s="5">
        <v>226643.27839245403</v>
      </c>
      <c r="J38" s="17">
        <v>263631.12</v>
      </c>
      <c r="K38" s="1">
        <f t="shared" si="7"/>
        <v>-36987.841607545968</v>
      </c>
      <c r="L38" s="1">
        <v>354289.93</v>
      </c>
      <c r="M38" s="5">
        <f t="shared" si="8"/>
        <v>391277.77160754596</v>
      </c>
      <c r="N38" s="1">
        <f t="shared" si="9"/>
        <v>36987.841607545968</v>
      </c>
    </row>
    <row r="39" spans="7:14" x14ac:dyDescent="0.25">
      <c r="H39" t="s">
        <v>14</v>
      </c>
      <c r="I39" s="5">
        <v>249381.4167997929</v>
      </c>
      <c r="J39" s="17">
        <v>185450.18</v>
      </c>
      <c r="K39" s="1">
        <f t="shared" si="7"/>
        <v>63931.23679979291</v>
      </c>
      <c r="L39" s="1">
        <v>559919.43000000005</v>
      </c>
      <c r="M39" s="5">
        <f t="shared" si="8"/>
        <v>495988.19320020714</v>
      </c>
      <c r="N39" s="1">
        <f t="shared" si="9"/>
        <v>-63931.23679979291</v>
      </c>
    </row>
    <row r="40" spans="7:14" x14ac:dyDescent="0.25">
      <c r="I40" s="1"/>
      <c r="J40" s="16"/>
      <c r="L40" s="1"/>
    </row>
    <row r="41" spans="7:14" x14ac:dyDescent="0.25">
      <c r="I41" s="1"/>
      <c r="J41" s="16"/>
      <c r="L41" s="1"/>
    </row>
    <row r="42" spans="7:14" x14ac:dyDescent="0.25">
      <c r="G42" t="s">
        <v>38</v>
      </c>
      <c r="I42" s="1">
        <v>-274004.06715854135</v>
      </c>
      <c r="J42" s="17">
        <v>-136000.9</v>
      </c>
      <c r="K42" s="1">
        <f t="shared" ref="K42" si="10">SUM(I42-J42)</f>
        <v>-138003.16715854136</v>
      </c>
      <c r="L42" s="1">
        <v>-1214844.71</v>
      </c>
      <c r="M42" s="1">
        <f>SUM(L42-K42)</f>
        <v>-1076841.5428414587</v>
      </c>
      <c r="N42" s="1">
        <f>SUM(M42-L42)</f>
        <v>138003.16715854127</v>
      </c>
    </row>
    <row r="43" spans="7:14" x14ac:dyDescent="0.25">
      <c r="G43" t="s">
        <v>16</v>
      </c>
      <c r="I43" s="1">
        <v>271110.39350596943</v>
      </c>
      <c r="J43" s="17">
        <v>120180.27</v>
      </c>
      <c r="K43" s="1">
        <f>SUM(I43-J43)</f>
        <v>150930.12350596942</v>
      </c>
      <c r="L43" s="1">
        <v>1055580.8899999999</v>
      </c>
      <c r="M43" s="1">
        <f t="shared" ref="M43" si="11">SUM(L43-K43)</f>
        <v>904650.76649403048</v>
      </c>
      <c r="N43" s="1">
        <f>SUM(M43-L43)</f>
        <v>-150930.12350596942</v>
      </c>
    </row>
    <row r="44" spans="7:14" x14ac:dyDescent="0.25">
      <c r="L44" s="1"/>
    </row>
    <row r="45" spans="7:14" x14ac:dyDescent="0.25">
      <c r="K45" s="15">
        <f>SUM(K28:K43)</f>
        <v>313376.38743201352</v>
      </c>
      <c r="L45" s="1"/>
      <c r="M45" s="1">
        <f>SUM(M28:M43)</f>
        <v>5657075.3425679859</v>
      </c>
      <c r="N45" s="15">
        <f>SUM(N28:N43)</f>
        <v>-313376.38743201358</v>
      </c>
    </row>
    <row r="47" spans="7:14" x14ac:dyDescent="0.25">
      <c r="G47">
        <v>2017</v>
      </c>
      <c r="H47" t="s">
        <v>33</v>
      </c>
      <c r="I47">
        <v>271110.39</v>
      </c>
      <c r="J47">
        <v>120180.27</v>
      </c>
      <c r="K47" s="1">
        <f t="shared" ref="K47:K52" si="12">SUM(I47-J47)</f>
        <v>150930.12</v>
      </c>
      <c r="L47">
        <v>1055580.8899999999</v>
      </c>
      <c r="M47" s="1">
        <f t="shared" ref="M47:N47" si="13">SUM(L47-K47)</f>
        <v>904650.7699999999</v>
      </c>
      <c r="N47" s="1">
        <f t="shared" si="13"/>
        <v>-150930.12</v>
      </c>
    </row>
    <row r="48" spans="7:14" x14ac:dyDescent="0.25">
      <c r="H48" t="s">
        <v>35</v>
      </c>
      <c r="I48">
        <v>256135.19</v>
      </c>
      <c r="J48">
        <v>307395.06</v>
      </c>
      <c r="K48" s="1">
        <f t="shared" si="12"/>
        <v>-51259.869999999995</v>
      </c>
      <c r="L48">
        <v>466416.35</v>
      </c>
      <c r="M48" s="1">
        <f t="shared" ref="M48:M52" si="14">SUM(L48-K48)</f>
        <v>517676.22</v>
      </c>
      <c r="N48" s="1">
        <f t="shared" ref="N48:N52" si="15">SUM(M48-L48)</f>
        <v>51259.869999999995</v>
      </c>
    </row>
    <row r="49" spans="8:14" x14ac:dyDescent="0.25">
      <c r="H49" t="s">
        <v>34</v>
      </c>
      <c r="I49">
        <v>266625.28999999998</v>
      </c>
      <c r="J49">
        <v>102939.37</v>
      </c>
      <c r="K49" s="1">
        <f t="shared" si="12"/>
        <v>163685.91999999998</v>
      </c>
      <c r="L49">
        <v>920015.12</v>
      </c>
      <c r="M49" s="1">
        <f t="shared" si="14"/>
        <v>756329.2</v>
      </c>
      <c r="N49" s="1">
        <f t="shared" si="15"/>
        <v>-163685.92000000004</v>
      </c>
    </row>
    <row r="50" spans="8:14" x14ac:dyDescent="0.25">
      <c r="H50" t="s">
        <v>36</v>
      </c>
      <c r="I50">
        <v>190782.18</v>
      </c>
      <c r="J50">
        <v>111125.68</v>
      </c>
      <c r="K50" s="1">
        <f t="shared" si="12"/>
        <v>79656.5</v>
      </c>
      <c r="L50">
        <v>651899.52</v>
      </c>
      <c r="M50" s="1">
        <f t="shared" si="14"/>
        <v>572243.02</v>
      </c>
      <c r="N50" s="1">
        <f t="shared" si="15"/>
        <v>-79656.5</v>
      </c>
    </row>
    <row r="51" spans="8:14" x14ac:dyDescent="0.25">
      <c r="H51" t="s">
        <v>37</v>
      </c>
      <c r="I51">
        <v>285563.84000000003</v>
      </c>
      <c r="J51">
        <v>361450.68</v>
      </c>
      <c r="K51" s="1">
        <f t="shared" si="12"/>
        <v>-75886.839999999967</v>
      </c>
      <c r="L51">
        <v>282554.06</v>
      </c>
      <c r="M51" s="1">
        <f t="shared" si="14"/>
        <v>358440.89999999997</v>
      </c>
      <c r="N51" s="1">
        <f t="shared" si="15"/>
        <v>75886.839999999967</v>
      </c>
    </row>
    <row r="52" spans="8:14" x14ac:dyDescent="0.25">
      <c r="H52" t="s">
        <v>8</v>
      </c>
      <c r="I52">
        <v>270905.83</v>
      </c>
      <c r="J52">
        <v>260378.2</v>
      </c>
      <c r="K52" s="1">
        <f t="shared" si="12"/>
        <v>10527.630000000005</v>
      </c>
      <c r="L52">
        <v>384442.63</v>
      </c>
      <c r="M52" s="1">
        <f t="shared" si="14"/>
        <v>373915</v>
      </c>
      <c r="N52" s="1">
        <f t="shared" si="15"/>
        <v>-10527.630000000005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D40" sqref="D39:D4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SLH-Deanne</dc:creator>
  <cp:lastModifiedBy>SLH-Deanne</cp:lastModifiedBy>
  <cp:lastPrinted>2017-07-28T16:04:03Z</cp:lastPrinted>
  <dcterms:created xsi:type="dcterms:W3CDTF">2017-07-27T15:13:48Z</dcterms:created>
  <dcterms:modified xsi:type="dcterms:W3CDTF">2017-11-14T21:12:05Z</dcterms:modified>
</cp:coreProperties>
</file>