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y\Desktop\"/>
    </mc:Choice>
  </mc:AlternateContent>
  <bookViews>
    <workbookView xWindow="0" yWindow="0" windowWidth="17970" windowHeight="5955" xr2:uid="{00000000-000D-0000-FFFF-FFFF00000000}"/>
  </bookViews>
  <sheets>
    <sheet name="Sheet1" sheetId="1" r:id="rId1"/>
  </sheets>
  <definedNames>
    <definedName name="_xlnm.Print_Area" localSheetId="0">Sheet1!$A$19:$P$101</definedName>
  </definedNames>
  <calcPr calcId="171027"/>
</workbook>
</file>

<file path=xl/calcChain.xml><?xml version="1.0" encoding="utf-8"?>
<calcChain xmlns="http://schemas.openxmlformats.org/spreadsheetml/2006/main">
  <c r="H101" i="1" l="1"/>
  <c r="G101" i="1"/>
  <c r="F101" i="1"/>
  <c r="E101" i="1"/>
  <c r="D101" i="1"/>
  <c r="M96" i="1"/>
  <c r="M95" i="1"/>
  <c r="M94" i="1"/>
  <c r="M93" i="1"/>
  <c r="M92" i="1"/>
  <c r="M91" i="1"/>
  <c r="M90" i="1"/>
  <c r="M89" i="1"/>
  <c r="M88" i="1"/>
  <c r="M87" i="1"/>
  <c r="M86" i="1"/>
  <c r="M85" i="1"/>
  <c r="K76" i="1"/>
  <c r="J76" i="1"/>
  <c r="I76" i="1"/>
  <c r="H76" i="1"/>
  <c r="G76" i="1"/>
  <c r="F76" i="1"/>
  <c r="E76" i="1"/>
  <c r="D76" i="1"/>
  <c r="C76" i="1"/>
  <c r="L74" i="1"/>
  <c r="L76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6" i="1"/>
  <c r="N66" i="1" s="1"/>
  <c r="M65" i="1"/>
  <c r="N65" i="1" s="1"/>
  <c r="L63" i="1"/>
  <c r="K63" i="1"/>
  <c r="K77" i="1" s="1"/>
  <c r="J63" i="1"/>
  <c r="I63" i="1"/>
  <c r="I77" i="1" s="1"/>
  <c r="H63" i="1"/>
  <c r="H77" i="1" s="1"/>
  <c r="E63" i="1"/>
  <c r="E77" i="1" s="1"/>
  <c r="D63" i="1"/>
  <c r="C63" i="1"/>
  <c r="M62" i="1"/>
  <c r="N62" i="1" s="1"/>
  <c r="F61" i="1"/>
  <c r="M61" i="1" s="1"/>
  <c r="N61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F51" i="1"/>
  <c r="F63" i="1" s="1"/>
  <c r="K44" i="1"/>
  <c r="J44" i="1"/>
  <c r="I44" i="1"/>
  <c r="H44" i="1"/>
  <c r="G44" i="1"/>
  <c r="F44" i="1"/>
  <c r="E44" i="1"/>
  <c r="D44" i="1"/>
  <c r="C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M44" i="1" s="1"/>
  <c r="L33" i="1"/>
  <c r="K30" i="1"/>
  <c r="K45" i="1" s="1"/>
  <c r="J30" i="1"/>
  <c r="I30" i="1"/>
  <c r="H30" i="1"/>
  <c r="F30" i="1"/>
  <c r="E30" i="1"/>
  <c r="D30" i="1"/>
  <c r="D45" i="1" s="1"/>
  <c r="C30" i="1"/>
  <c r="G29" i="1"/>
  <c r="G60" i="1" s="1"/>
  <c r="M28" i="1"/>
  <c r="N28" i="1" s="1"/>
  <c r="L28" i="1"/>
  <c r="M27" i="1"/>
  <c r="N27" i="1" s="1"/>
  <c r="L27" i="1"/>
  <c r="M26" i="1"/>
  <c r="N26" i="1" s="1"/>
  <c r="L26" i="1"/>
  <c r="M25" i="1"/>
  <c r="N25" i="1" s="1"/>
  <c r="L25" i="1"/>
  <c r="M24" i="1"/>
  <c r="N24" i="1" s="1"/>
  <c r="L24" i="1"/>
  <c r="M23" i="1"/>
  <c r="N23" i="1" s="1"/>
  <c r="L23" i="1"/>
  <c r="M22" i="1"/>
  <c r="N22" i="1" s="1"/>
  <c r="L22" i="1"/>
  <c r="K17" i="1"/>
  <c r="J17" i="1"/>
  <c r="I17" i="1"/>
  <c r="H17" i="1"/>
  <c r="G17" i="1"/>
  <c r="E17" i="1"/>
  <c r="D17" i="1"/>
  <c r="C17" i="1"/>
  <c r="M16" i="1"/>
  <c r="L16" i="1"/>
  <c r="M15" i="1"/>
  <c r="L15" i="1"/>
  <c r="M14" i="1"/>
  <c r="G14" i="1"/>
  <c r="L14" i="1" s="1"/>
  <c r="M13" i="1"/>
  <c r="N13" i="1" s="1"/>
  <c r="L13" i="1"/>
  <c r="M12" i="1"/>
  <c r="N12" i="1" s="1"/>
  <c r="L12" i="1"/>
  <c r="F11" i="1"/>
  <c r="M11" i="1" s="1"/>
  <c r="N11" i="1" s="1"/>
  <c r="M10" i="1"/>
  <c r="N10" i="1" s="1"/>
  <c r="L10" i="1"/>
  <c r="M9" i="1"/>
  <c r="N9" i="1" s="1"/>
  <c r="L9" i="1"/>
  <c r="M8" i="1"/>
  <c r="N8" i="1" s="1"/>
  <c r="L8" i="1"/>
  <c r="M7" i="1"/>
  <c r="N7" i="1" s="1"/>
  <c r="L7" i="1"/>
  <c r="N6" i="1"/>
  <c r="M6" i="1"/>
  <c r="L6" i="1"/>
  <c r="M5" i="1"/>
  <c r="L5" i="1"/>
  <c r="J77" i="1" l="1"/>
  <c r="M17" i="1"/>
  <c r="I45" i="1"/>
  <c r="F45" i="1"/>
  <c r="J45" i="1"/>
  <c r="L11" i="1"/>
  <c r="E45" i="1"/>
  <c r="L77" i="1"/>
  <c r="F77" i="1"/>
  <c r="M76" i="1"/>
  <c r="C45" i="1"/>
  <c r="N5" i="1"/>
  <c r="M51" i="1"/>
  <c r="N51" i="1" s="1"/>
  <c r="M29" i="1"/>
  <c r="N29" i="1" s="1"/>
  <c r="C77" i="1"/>
  <c r="L17" i="1"/>
  <c r="H45" i="1"/>
  <c r="L44" i="1"/>
  <c r="D77" i="1"/>
  <c r="M74" i="1"/>
  <c r="N74" i="1" s="1"/>
  <c r="L29" i="1"/>
  <c r="L30" i="1" s="1"/>
  <c r="L45" i="1" s="1"/>
  <c r="M60" i="1"/>
  <c r="N60" i="1" s="1"/>
  <c r="G63" i="1"/>
  <c r="G77" i="1" s="1"/>
  <c r="N17" i="1"/>
  <c r="O17" i="1" s="1"/>
  <c r="N30" i="1"/>
  <c r="O30" i="1" s="1"/>
  <c r="N76" i="1"/>
  <c r="G30" i="1"/>
  <c r="G45" i="1" s="1"/>
  <c r="F17" i="1"/>
  <c r="M63" i="1" l="1"/>
  <c r="M77" i="1" s="1"/>
  <c r="M30" i="1"/>
  <c r="M45" i="1" s="1"/>
  <c r="N63" i="1"/>
  <c r="N77" i="1" s="1"/>
</calcChain>
</file>

<file path=xl/sharedStrings.xml><?xml version="1.0" encoding="utf-8"?>
<sst xmlns="http://schemas.openxmlformats.org/spreadsheetml/2006/main" count="117" uniqueCount="49">
  <si>
    <t xml:space="preserve">Account </t>
  </si>
  <si>
    <t>LV Variance Account</t>
  </si>
  <si>
    <t>RSVA - Wholesale Market Service Charge</t>
  </si>
  <si>
    <t>RSVA - Retail Transmission Network Charge*</t>
  </si>
  <si>
    <t>RSVA - Power (excluding Global Adjustment)</t>
  </si>
  <si>
    <t>RSVA - Global Adjustment Sub-Account</t>
  </si>
  <si>
    <t>Recovery of Regulatory Asset Balances</t>
  </si>
  <si>
    <t>Disposition of Regulatory Balances (2008)</t>
  </si>
  <si>
    <t>Disposition of Regulatory Account Balances (2009)</t>
  </si>
  <si>
    <t>RSVA - Retail Transmission Connection Charge*</t>
  </si>
  <si>
    <t>2011 Adjustments to Board Approved Balances</t>
  </si>
  <si>
    <t>Findings</t>
  </si>
  <si>
    <t>Approved Balance</t>
  </si>
  <si>
    <t>Total Adjustment</t>
  </si>
  <si>
    <t>Revised Balance</t>
  </si>
  <si>
    <t>Request for Disposition</t>
  </si>
  <si>
    <t>Year Affected</t>
  </si>
  <si>
    <t>2011/2012</t>
  </si>
  <si>
    <t>N/A</t>
  </si>
  <si>
    <t>Disposition of Regulatory Account Balances (2011) (2010 CoS)</t>
  </si>
  <si>
    <t>Disposition of Regulatory Account Balances (2012) - sub-account principal</t>
  </si>
  <si>
    <t>Disposition of Regulatory Account Balances (2012) - carrying charges</t>
  </si>
  <si>
    <t>2011 Group 1 DVAs for Disposition</t>
  </si>
  <si>
    <t>Change from disposition</t>
  </si>
  <si>
    <t>2011 Adjustments</t>
  </si>
  <si>
    <t>RRR Balance</t>
  </si>
  <si>
    <t xml:space="preserve">Disposition of Regulatory Balances </t>
  </si>
  <si>
    <t>2011 Group 1 DVAs</t>
  </si>
  <si>
    <t>Other Regulatory Assets</t>
  </si>
  <si>
    <t>Miscellaneous Deferred Debits</t>
  </si>
  <si>
    <t>CDM - Exp &amp; Recoveries</t>
  </si>
  <si>
    <t>CDM - Contrac Acct</t>
  </si>
  <si>
    <t>Qualifying Transition Costs</t>
  </si>
  <si>
    <t>Premarket Op. Energy Variance C. C.</t>
  </si>
  <si>
    <t>2011 Group 2 DVAs</t>
  </si>
  <si>
    <t>2011 Group 1 and 2 DVAs</t>
  </si>
  <si>
    <t>2012 Adjustments</t>
  </si>
  <si>
    <t>Reporting issue</t>
  </si>
  <si>
    <t>2012 Group 1 DVAs</t>
  </si>
  <si>
    <t>Special Purhase Charge</t>
  </si>
  <si>
    <t>Pils 2005-2006</t>
  </si>
  <si>
    <t>PILS 2005-2006 Contra Acct</t>
  </si>
  <si>
    <t>not Group 2 account</t>
  </si>
  <si>
    <t>2012 Group 2 DVAs</t>
  </si>
  <si>
    <t>Total</t>
  </si>
  <si>
    <t>2013 Adjustments</t>
  </si>
  <si>
    <t>Rate rider was still in effect, therefore, not requested for disposition</t>
  </si>
  <si>
    <t>Total Adjustment including 1595</t>
  </si>
  <si>
    <t>excluding Account 1568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</si>
</sst>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3" xfId="0" applyFont="1" applyFill="1" applyBorder="1"/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right" vertical="center"/>
    </xf>
    <xf numFmtId="3" fontId="6" fillId="0" borderId="3" xfId="1" applyNumberFormat="1" applyFont="1" applyFill="1" applyBorder="1" applyAlignment="1">
      <alignment horizontal="right" vertical="center"/>
    </xf>
    <xf numFmtId="3" fontId="4" fillId="2" borderId="3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3" fontId="3" fillId="0" borderId="3" xfId="0" applyNumberFormat="1" applyFont="1" applyBorder="1"/>
    <xf numFmtId="3" fontId="3" fillId="2" borderId="3" xfId="1" applyNumberFormat="1" applyFont="1" applyFill="1" applyBorder="1"/>
    <xf numFmtId="3" fontId="3" fillId="0" borderId="3" xfId="1" applyNumberFormat="1" applyFont="1" applyFill="1" applyBorder="1"/>
    <xf numFmtId="3" fontId="3" fillId="0" borderId="3" xfId="1" applyNumberFormat="1" applyFont="1" applyBorder="1"/>
    <xf numFmtId="0" fontId="3" fillId="0" borderId="3" xfId="0" applyFont="1" applyBorder="1" applyAlignment="1">
      <alignment horizontal="center"/>
    </xf>
    <xf numFmtId="3" fontId="4" fillId="3" borderId="3" xfId="1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3" fontId="5" fillId="4" borderId="4" xfId="1" applyNumberFormat="1" applyFont="1" applyFill="1" applyBorder="1" applyAlignment="1">
      <alignment horizontal="right" vertical="center"/>
    </xf>
    <xf numFmtId="3" fontId="5" fillId="4" borderId="3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3" fontId="3" fillId="0" borderId="0" xfId="1" applyNumberFormat="1" applyFont="1" applyFill="1" applyBorder="1"/>
    <xf numFmtId="3" fontId="4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3" fontId="2" fillId="0" borderId="3" xfId="1" applyNumberFormat="1" applyFont="1" applyBorder="1"/>
    <xf numFmtId="0" fontId="3" fillId="4" borderId="3" xfId="0" applyFont="1" applyFill="1" applyBorder="1" applyAlignment="1">
      <alignment horizontal="center"/>
    </xf>
    <xf numFmtId="3" fontId="3" fillId="4" borderId="3" xfId="1" applyNumberFormat="1" applyFont="1" applyFill="1" applyBorder="1"/>
    <xf numFmtId="164" fontId="6" fillId="5" borderId="5" xfId="1" applyNumberFormat="1" applyFont="1" applyFill="1" applyBorder="1" applyAlignment="1">
      <alignment horizontal="right" vertical="top"/>
    </xf>
    <xf numFmtId="0" fontId="2" fillId="6" borderId="0" xfId="0" applyFont="1" applyFill="1"/>
    <xf numFmtId="0" fontId="3" fillId="6" borderId="0" xfId="0" applyFont="1" applyFill="1"/>
    <xf numFmtId="3" fontId="2" fillId="6" borderId="0" xfId="0" applyNumberFormat="1" applyFont="1" applyFill="1"/>
    <xf numFmtId="3" fontId="3" fillId="0" borderId="0" xfId="0" applyNumberFormat="1" applyFont="1"/>
    <xf numFmtId="0" fontId="3" fillId="0" borderId="0" xfId="0" applyFont="1" applyFill="1"/>
    <xf numFmtId="0" fontId="3" fillId="2" borderId="3" xfId="0" applyFont="1" applyFill="1" applyBorder="1"/>
    <xf numFmtId="3" fontId="6" fillId="0" borderId="3" xfId="1" applyNumberFormat="1" applyFont="1" applyFill="1" applyBorder="1"/>
    <xf numFmtId="3" fontId="5" fillId="4" borderId="3" xfId="0" applyNumberFormat="1" applyFont="1" applyFill="1" applyBorder="1" applyAlignment="1">
      <alignment vertical="center"/>
    </xf>
    <xf numFmtId="0" fontId="2" fillId="0" borderId="0" xfId="0" applyFont="1" applyFill="1"/>
    <xf numFmtId="3" fontId="2" fillId="4" borderId="3" xfId="1" applyNumberFormat="1" applyFont="1" applyFill="1" applyBorder="1"/>
    <xf numFmtId="3" fontId="3" fillId="3" borderId="3" xfId="1" applyNumberFormat="1" applyFont="1" applyFill="1" applyBorder="1"/>
    <xf numFmtId="0" fontId="5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3" fontId="2" fillId="0" borderId="3" xfId="1" applyNumberFormat="1" applyFont="1" applyFill="1" applyBorder="1"/>
    <xf numFmtId="0" fontId="2" fillId="0" borderId="3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vertical="center"/>
    </xf>
    <xf numFmtId="0" fontId="3" fillId="7" borderId="3" xfId="0" applyFont="1" applyFill="1" applyBorder="1" applyAlignment="1">
      <alignment horizontal="center"/>
    </xf>
    <xf numFmtId="3" fontId="5" fillId="7" borderId="3" xfId="1" applyNumberFormat="1" applyFont="1" applyFill="1" applyBorder="1" applyAlignment="1">
      <alignment horizontal="right" vertical="center"/>
    </xf>
    <xf numFmtId="3" fontId="2" fillId="7" borderId="3" xfId="1" applyNumberFormat="1" applyFont="1" applyFill="1" applyBorder="1"/>
    <xf numFmtId="0" fontId="3" fillId="7" borderId="4" xfId="0" applyFont="1" applyFill="1" applyBorder="1" applyAlignment="1">
      <alignment horizontal="center"/>
    </xf>
    <xf numFmtId="3" fontId="5" fillId="7" borderId="4" xfId="1" applyNumberFormat="1" applyFont="1" applyFill="1" applyBorder="1" applyAlignment="1">
      <alignment horizontal="right" vertical="center"/>
    </xf>
    <xf numFmtId="3" fontId="3" fillId="7" borderId="4" xfId="1" applyNumberFormat="1" applyFont="1" applyFill="1" applyBorder="1"/>
    <xf numFmtId="3" fontId="5" fillId="7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02"/>
  <sheetViews>
    <sheetView tabSelected="1" topLeftCell="A10" zoomScale="85" zoomScaleNormal="85" workbookViewId="0">
      <selection activeCell="F51" sqref="F51"/>
    </sheetView>
  </sheetViews>
  <sheetFormatPr defaultRowHeight="14.25" x14ac:dyDescent="0.2"/>
  <cols>
    <col min="1" max="1" width="64.42578125" style="1" customWidth="1"/>
    <col min="2" max="2" width="9.7109375" style="1" bestFit="1" customWidth="1"/>
    <col min="3" max="3" width="19.85546875" style="1" bestFit="1" customWidth="1"/>
    <col min="4" max="4" width="15.7109375" style="1" bestFit="1" customWidth="1"/>
    <col min="5" max="5" width="12.5703125" style="1" bestFit="1" customWidth="1"/>
    <col min="6" max="6" width="10.5703125" style="1" bestFit="1" customWidth="1"/>
    <col min="7" max="7" width="10.7109375" style="1" bestFit="1" customWidth="1"/>
    <col min="8" max="8" width="10.7109375" style="1" customWidth="1"/>
    <col min="9" max="9" width="9.140625" style="1"/>
    <col min="10" max="10" width="10.7109375" style="1" bestFit="1" customWidth="1"/>
    <col min="11" max="11" width="9.140625" style="1"/>
    <col min="12" max="12" width="18.28515625" style="1" bestFit="1" customWidth="1"/>
    <col min="13" max="13" width="18.42578125" style="1" bestFit="1" customWidth="1"/>
    <col min="14" max="14" width="25.5703125" style="1" bestFit="1" customWidth="1"/>
    <col min="15" max="15" width="13.140625" style="1" customWidth="1"/>
    <col min="16" max="16384" width="9.140625" style="1"/>
  </cols>
  <sheetData>
    <row r="2" spans="1:15" ht="15" x14ac:dyDescent="0.25">
      <c r="A2" s="3" t="s">
        <v>10</v>
      </c>
      <c r="B2" s="4"/>
      <c r="C2" s="4"/>
      <c r="D2" s="55" t="s">
        <v>11</v>
      </c>
      <c r="E2" s="55"/>
      <c r="F2" s="55"/>
      <c r="G2" s="55"/>
      <c r="H2" s="55"/>
      <c r="I2" s="55"/>
      <c r="J2" s="55"/>
      <c r="K2" s="55"/>
      <c r="L2" s="5"/>
      <c r="M2" s="4"/>
      <c r="N2" s="4"/>
    </row>
    <row r="3" spans="1:15" ht="30" x14ac:dyDescent="0.25">
      <c r="A3" s="6"/>
      <c r="B3" s="7" t="s">
        <v>0</v>
      </c>
      <c r="C3" s="8" t="s">
        <v>12</v>
      </c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46" t="s">
        <v>47</v>
      </c>
      <c r="M3" s="8" t="s">
        <v>14</v>
      </c>
      <c r="N3" s="8" t="s">
        <v>15</v>
      </c>
    </row>
    <row r="4" spans="1:15" ht="15" x14ac:dyDescent="0.25">
      <c r="A4" s="6"/>
      <c r="B4" s="7"/>
      <c r="C4" s="8" t="s">
        <v>16</v>
      </c>
      <c r="D4" s="5" t="s">
        <v>17</v>
      </c>
      <c r="E4" s="5">
        <v>2013</v>
      </c>
      <c r="F4" s="5">
        <v>2012</v>
      </c>
      <c r="G4" s="5" t="s">
        <v>17</v>
      </c>
      <c r="H4" s="5" t="s">
        <v>18</v>
      </c>
      <c r="I4" s="5">
        <v>2011</v>
      </c>
      <c r="J4" s="8" t="s">
        <v>17</v>
      </c>
      <c r="K4" s="5" t="s">
        <v>18</v>
      </c>
      <c r="L4" s="5"/>
      <c r="M4" s="8"/>
      <c r="N4" s="4"/>
    </row>
    <row r="5" spans="1:15" x14ac:dyDescent="0.2">
      <c r="A5" s="6" t="s">
        <v>1</v>
      </c>
      <c r="B5" s="10">
        <v>1550</v>
      </c>
      <c r="C5" s="11">
        <v>-34263</v>
      </c>
      <c r="D5" s="12">
        <v>2656</v>
      </c>
      <c r="E5" s="13"/>
      <c r="F5" s="14"/>
      <c r="G5" s="11"/>
      <c r="H5" s="13"/>
      <c r="I5" s="11"/>
      <c r="J5" s="4"/>
      <c r="K5" s="13"/>
      <c r="L5" s="11">
        <f t="shared" ref="L5:L16" si="0">SUM(D5:K5)</f>
        <v>2656</v>
      </c>
      <c r="M5" s="11">
        <f t="shared" ref="M5:M16" si="1">SUM(C5:K5)</f>
        <v>-31607</v>
      </c>
      <c r="N5" s="15">
        <f t="shared" ref="N5:N13" si="2">M5</f>
        <v>-31607</v>
      </c>
    </row>
    <row r="6" spans="1:15" x14ac:dyDescent="0.2">
      <c r="A6" s="6" t="s">
        <v>2</v>
      </c>
      <c r="B6" s="10">
        <v>1580</v>
      </c>
      <c r="C6" s="11">
        <v>-13762</v>
      </c>
      <c r="D6" s="12">
        <v>14147</v>
      </c>
      <c r="E6" s="16"/>
      <c r="F6" s="17"/>
      <c r="G6" s="18"/>
      <c r="H6" s="16"/>
      <c r="I6" s="18">
        <v>-77414.81</v>
      </c>
      <c r="J6" s="18"/>
      <c r="K6" s="16"/>
      <c r="L6" s="11">
        <f t="shared" si="0"/>
        <v>-63267.81</v>
      </c>
      <c r="M6" s="11">
        <f t="shared" si="1"/>
        <v>-77029.81</v>
      </c>
      <c r="N6" s="15">
        <f t="shared" si="2"/>
        <v>-77029.81</v>
      </c>
    </row>
    <row r="7" spans="1:15" x14ac:dyDescent="0.2">
      <c r="A7" s="6" t="s">
        <v>3</v>
      </c>
      <c r="B7" s="10">
        <v>1584</v>
      </c>
      <c r="C7" s="11">
        <v>-33069</v>
      </c>
      <c r="D7" s="12">
        <v>-8006</v>
      </c>
      <c r="E7" s="16"/>
      <c r="F7" s="17"/>
      <c r="G7" s="18"/>
      <c r="H7" s="16"/>
      <c r="I7" s="18">
        <v>77414.81</v>
      </c>
      <c r="J7" s="18"/>
      <c r="K7" s="16"/>
      <c r="L7" s="11">
        <f t="shared" si="0"/>
        <v>69408.81</v>
      </c>
      <c r="M7" s="11">
        <f t="shared" si="1"/>
        <v>36339.81</v>
      </c>
      <c r="N7" s="15">
        <f t="shared" si="2"/>
        <v>36339.81</v>
      </c>
    </row>
    <row r="8" spans="1:15" x14ac:dyDescent="0.2">
      <c r="A8" s="6" t="s">
        <v>9</v>
      </c>
      <c r="B8" s="10">
        <v>1586</v>
      </c>
      <c r="C8" s="11">
        <v>-10549</v>
      </c>
      <c r="D8" s="12">
        <v>7052</v>
      </c>
      <c r="E8" s="16"/>
      <c r="F8" s="17"/>
      <c r="G8" s="18"/>
      <c r="H8" s="16"/>
      <c r="I8" s="18"/>
      <c r="J8" s="18"/>
      <c r="K8" s="16"/>
      <c r="L8" s="11">
        <f t="shared" si="0"/>
        <v>7052</v>
      </c>
      <c r="M8" s="11">
        <f t="shared" si="1"/>
        <v>-3497</v>
      </c>
      <c r="N8" s="15">
        <f t="shared" si="2"/>
        <v>-3497</v>
      </c>
    </row>
    <row r="9" spans="1:15" x14ac:dyDescent="0.2">
      <c r="A9" s="6" t="s">
        <v>4</v>
      </c>
      <c r="B9" s="10">
        <v>1588</v>
      </c>
      <c r="C9" s="11">
        <v>-73765</v>
      </c>
      <c r="D9" s="12">
        <v>-28857</v>
      </c>
      <c r="E9" s="16"/>
      <c r="F9" s="17"/>
      <c r="G9" s="18"/>
      <c r="H9" s="16"/>
      <c r="I9" s="18"/>
      <c r="J9" s="18"/>
      <c r="K9" s="16"/>
      <c r="L9" s="11">
        <f t="shared" si="0"/>
        <v>-28857</v>
      </c>
      <c r="M9" s="11">
        <f t="shared" si="1"/>
        <v>-102622</v>
      </c>
      <c r="N9" s="15">
        <f t="shared" si="2"/>
        <v>-102622</v>
      </c>
    </row>
    <row r="10" spans="1:15" x14ac:dyDescent="0.2">
      <c r="A10" s="6" t="s">
        <v>5</v>
      </c>
      <c r="B10" s="10">
        <v>1588</v>
      </c>
      <c r="C10" s="11">
        <v>72567</v>
      </c>
      <c r="D10" s="12">
        <v>-3509</v>
      </c>
      <c r="E10" s="16"/>
      <c r="F10" s="17"/>
      <c r="G10" s="18"/>
      <c r="H10" s="16"/>
      <c r="I10" s="18"/>
      <c r="J10" s="18"/>
      <c r="K10" s="16"/>
      <c r="L10" s="11">
        <f t="shared" si="0"/>
        <v>-3509</v>
      </c>
      <c r="M10" s="11">
        <f t="shared" si="1"/>
        <v>69058</v>
      </c>
      <c r="N10" s="15">
        <f t="shared" si="2"/>
        <v>69058</v>
      </c>
    </row>
    <row r="11" spans="1:15" x14ac:dyDescent="0.2">
      <c r="A11" s="6" t="s">
        <v>6</v>
      </c>
      <c r="B11" s="10">
        <v>1590</v>
      </c>
      <c r="C11" s="11">
        <v>3037</v>
      </c>
      <c r="D11" s="11"/>
      <c r="E11" s="16"/>
      <c r="F11" s="17">
        <f t="shared" ref="F11" si="3">-4030</f>
        <v>-4030</v>
      </c>
      <c r="H11" s="16"/>
      <c r="J11" s="18"/>
      <c r="K11" s="16"/>
      <c r="L11" s="11">
        <f t="shared" si="0"/>
        <v>-4030</v>
      </c>
      <c r="M11" s="11">
        <f t="shared" si="1"/>
        <v>-993</v>
      </c>
      <c r="N11" s="15">
        <f t="shared" si="2"/>
        <v>-993</v>
      </c>
    </row>
    <row r="12" spans="1:15" x14ac:dyDescent="0.2">
      <c r="A12" s="6" t="s">
        <v>7</v>
      </c>
      <c r="B12" s="10">
        <v>1595</v>
      </c>
      <c r="C12" s="11">
        <v>0</v>
      </c>
      <c r="D12" s="11"/>
      <c r="E12" s="16"/>
      <c r="F12" s="17"/>
      <c r="G12" s="18"/>
      <c r="H12" s="16"/>
      <c r="I12" s="18"/>
      <c r="J12" s="18"/>
      <c r="K12" s="16"/>
      <c r="L12" s="11">
        <f t="shared" si="0"/>
        <v>0</v>
      </c>
      <c r="M12" s="11">
        <f t="shared" si="1"/>
        <v>0</v>
      </c>
      <c r="N12" s="15">
        <f t="shared" si="2"/>
        <v>0</v>
      </c>
    </row>
    <row r="13" spans="1:15" x14ac:dyDescent="0.2">
      <c r="A13" s="6" t="s">
        <v>8</v>
      </c>
      <c r="B13" s="10">
        <v>1595</v>
      </c>
      <c r="C13" s="11">
        <v>0</v>
      </c>
      <c r="D13" s="11"/>
      <c r="E13" s="16"/>
      <c r="F13" s="17"/>
      <c r="G13" s="18"/>
      <c r="H13" s="16"/>
      <c r="I13" s="18"/>
      <c r="J13" s="18"/>
      <c r="K13" s="16"/>
      <c r="L13" s="11">
        <f t="shared" si="0"/>
        <v>0</v>
      </c>
      <c r="M13" s="11">
        <f t="shared" si="1"/>
        <v>0</v>
      </c>
      <c r="N13" s="15">
        <f t="shared" si="2"/>
        <v>0</v>
      </c>
    </row>
    <row r="14" spans="1:15" x14ac:dyDescent="0.2">
      <c r="A14" s="6" t="s">
        <v>19</v>
      </c>
      <c r="B14" s="19">
        <v>1595</v>
      </c>
      <c r="C14" s="18">
        <v>0</v>
      </c>
      <c r="D14" s="18"/>
      <c r="E14" s="16"/>
      <c r="F14" s="17"/>
      <c r="G14" s="18">
        <f t="shared" ref="G14" si="4">8165+10750+12138</f>
        <v>31053</v>
      </c>
      <c r="H14" s="16"/>
      <c r="I14" s="18"/>
      <c r="J14" s="18"/>
      <c r="K14" s="16"/>
      <c r="L14" s="20">
        <f>SUM(D14:K14)</f>
        <v>31053</v>
      </c>
      <c r="M14" s="20">
        <f t="shared" si="1"/>
        <v>31053</v>
      </c>
      <c r="N14" s="4">
        <v>0</v>
      </c>
      <c r="O14" s="1" t="s">
        <v>46</v>
      </c>
    </row>
    <row r="15" spans="1:15" x14ac:dyDescent="0.2">
      <c r="A15" s="6" t="s">
        <v>20</v>
      </c>
      <c r="B15" s="19">
        <v>1595</v>
      </c>
      <c r="C15" s="18">
        <v>0</v>
      </c>
      <c r="D15" s="18"/>
      <c r="E15" s="16"/>
      <c r="F15" s="17"/>
      <c r="G15" s="18"/>
      <c r="H15" s="16"/>
      <c r="I15" s="18"/>
      <c r="J15" s="18"/>
      <c r="K15" s="16"/>
      <c r="L15" s="11">
        <f t="shared" si="0"/>
        <v>0</v>
      </c>
      <c r="M15" s="11">
        <f t="shared" si="1"/>
        <v>0</v>
      </c>
      <c r="N15" s="4">
        <v>0</v>
      </c>
    </row>
    <row r="16" spans="1:15" x14ac:dyDescent="0.2">
      <c r="A16" s="6" t="s">
        <v>21</v>
      </c>
      <c r="B16" s="19">
        <v>1595</v>
      </c>
      <c r="C16" s="18">
        <v>0</v>
      </c>
      <c r="D16" s="18"/>
      <c r="E16" s="16"/>
      <c r="F16" s="17"/>
      <c r="G16" s="18"/>
      <c r="H16" s="16"/>
      <c r="I16" s="18"/>
      <c r="J16" s="18"/>
      <c r="K16" s="16"/>
      <c r="L16" s="11">
        <f t="shared" si="0"/>
        <v>0</v>
      </c>
      <c r="M16" s="11">
        <f t="shared" si="1"/>
        <v>0</v>
      </c>
      <c r="N16" s="4">
        <v>0</v>
      </c>
    </row>
    <row r="17" spans="1:15" ht="15" x14ac:dyDescent="0.2">
      <c r="A17" s="47" t="s">
        <v>22</v>
      </c>
      <c r="B17" s="51"/>
      <c r="C17" s="52">
        <f t="shared" ref="C17:L17" si="5">SUM(C5:C16)</f>
        <v>-89804</v>
      </c>
      <c r="D17" s="53">
        <f t="shared" si="5"/>
        <v>-16517</v>
      </c>
      <c r="E17" s="53">
        <f t="shared" si="5"/>
        <v>0</v>
      </c>
      <c r="F17" s="53">
        <f t="shared" si="5"/>
        <v>-4030</v>
      </c>
      <c r="G17" s="53">
        <f t="shared" si="5"/>
        <v>31053</v>
      </c>
      <c r="H17" s="53">
        <f t="shared" si="5"/>
        <v>0</v>
      </c>
      <c r="I17" s="53">
        <f t="shared" si="5"/>
        <v>0</v>
      </c>
      <c r="J17" s="53">
        <f t="shared" si="5"/>
        <v>0</v>
      </c>
      <c r="K17" s="53">
        <f t="shared" si="5"/>
        <v>0</v>
      </c>
      <c r="L17" s="52">
        <f t="shared" si="5"/>
        <v>10506</v>
      </c>
      <c r="M17" s="52">
        <f>SUM(M5:M16)</f>
        <v>-79298</v>
      </c>
      <c r="N17" s="22">
        <f>SUM(N5:N16)</f>
        <v>-110351</v>
      </c>
      <c r="O17" s="23">
        <f>N17-C17</f>
        <v>-20547</v>
      </c>
    </row>
    <row r="18" spans="1:15" x14ac:dyDescent="0.2">
      <c r="A18" s="2"/>
      <c r="B18" s="24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1" t="s">
        <v>23</v>
      </c>
    </row>
    <row r="19" spans="1:15" ht="15" hidden="1" x14ac:dyDescent="0.25">
      <c r="A19" s="3" t="s">
        <v>24</v>
      </c>
      <c r="B19" s="4"/>
      <c r="C19" s="4"/>
      <c r="D19" s="55" t="s">
        <v>11</v>
      </c>
      <c r="E19" s="55"/>
      <c r="F19" s="55"/>
      <c r="G19" s="55"/>
      <c r="H19" s="55"/>
      <c r="I19" s="55"/>
      <c r="J19" s="55"/>
      <c r="K19" s="55"/>
      <c r="L19" s="5"/>
      <c r="M19" s="4"/>
      <c r="N19" s="4"/>
    </row>
    <row r="20" spans="1:15" ht="15" hidden="1" x14ac:dyDescent="0.25">
      <c r="A20" s="6"/>
      <c r="B20" s="7" t="s">
        <v>0</v>
      </c>
      <c r="C20" s="28" t="s">
        <v>25</v>
      </c>
      <c r="D20" s="9">
        <v>1</v>
      </c>
      <c r="E20" s="9">
        <v>2</v>
      </c>
      <c r="F20" s="9">
        <v>3</v>
      </c>
      <c r="G20" s="9">
        <v>4</v>
      </c>
      <c r="H20" s="9">
        <v>5</v>
      </c>
      <c r="I20" s="9">
        <v>6</v>
      </c>
      <c r="J20" s="9">
        <v>7</v>
      </c>
      <c r="K20" s="9">
        <v>8</v>
      </c>
      <c r="L20" s="9" t="s">
        <v>13</v>
      </c>
      <c r="M20" s="8" t="s">
        <v>14</v>
      </c>
      <c r="N20" s="8" t="s">
        <v>15</v>
      </c>
    </row>
    <row r="21" spans="1:15" ht="15" hidden="1" x14ac:dyDescent="0.25">
      <c r="A21" s="6"/>
      <c r="B21" s="7"/>
      <c r="C21" s="8" t="s">
        <v>16</v>
      </c>
      <c r="D21" s="5" t="s">
        <v>17</v>
      </c>
      <c r="E21" s="5">
        <v>2013</v>
      </c>
      <c r="F21" s="5">
        <v>2012</v>
      </c>
      <c r="G21" s="5" t="s">
        <v>17</v>
      </c>
      <c r="H21" s="5" t="s">
        <v>18</v>
      </c>
      <c r="I21" s="5">
        <v>2011</v>
      </c>
      <c r="J21" s="8" t="s">
        <v>17</v>
      </c>
      <c r="K21" s="5" t="s">
        <v>18</v>
      </c>
      <c r="L21" s="5"/>
      <c r="M21" s="8"/>
      <c r="N21" s="4"/>
    </row>
    <row r="22" spans="1:15" hidden="1" x14ac:dyDescent="0.2">
      <c r="A22" s="6" t="s">
        <v>1</v>
      </c>
      <c r="B22" s="10">
        <v>1550</v>
      </c>
      <c r="C22" s="11">
        <v>36647.19</v>
      </c>
      <c r="D22" s="12">
        <v>2656</v>
      </c>
      <c r="E22" s="13"/>
      <c r="F22" s="14"/>
      <c r="G22" s="11"/>
      <c r="H22" s="13"/>
      <c r="I22" s="11"/>
      <c r="J22" s="4"/>
      <c r="K22" s="13"/>
      <c r="L22" s="11">
        <f t="shared" ref="L22:L29" si="6">SUM(D22:K22)</f>
        <v>2656</v>
      </c>
      <c r="M22" s="11">
        <f t="shared" ref="M22:M29" si="7">SUM(C22:K22)</f>
        <v>39303.19</v>
      </c>
      <c r="N22" s="15">
        <f>M22</f>
        <v>39303.19</v>
      </c>
    </row>
    <row r="23" spans="1:15" hidden="1" x14ac:dyDescent="0.2">
      <c r="A23" s="6" t="s">
        <v>2</v>
      </c>
      <c r="B23" s="10">
        <v>1580</v>
      </c>
      <c r="C23" s="11">
        <v>-184729.13</v>
      </c>
      <c r="D23" s="12">
        <v>14147</v>
      </c>
      <c r="E23" s="16"/>
      <c r="F23" s="17"/>
      <c r="G23" s="18"/>
      <c r="H23" s="16"/>
      <c r="I23" s="18">
        <v>-77414.81</v>
      </c>
      <c r="J23" s="18"/>
      <c r="K23" s="16"/>
      <c r="L23" s="11">
        <f t="shared" si="6"/>
        <v>-63267.81</v>
      </c>
      <c r="M23" s="11">
        <f t="shared" si="7"/>
        <v>-247996.94</v>
      </c>
      <c r="N23" s="15">
        <f t="shared" ref="N23:N29" si="8">M23</f>
        <v>-247996.94</v>
      </c>
    </row>
    <row r="24" spans="1:15" hidden="1" x14ac:dyDescent="0.2">
      <c r="A24" s="6" t="s">
        <v>3</v>
      </c>
      <c r="B24" s="10">
        <v>1584</v>
      </c>
      <c r="C24" s="11">
        <v>-14797.97</v>
      </c>
      <c r="D24" s="12">
        <v>-8006</v>
      </c>
      <c r="E24" s="16"/>
      <c r="F24" s="17"/>
      <c r="G24" s="18"/>
      <c r="H24" s="16"/>
      <c r="I24" s="18">
        <v>77414.81</v>
      </c>
      <c r="J24" s="18"/>
      <c r="K24" s="16"/>
      <c r="L24" s="11">
        <f t="shared" si="6"/>
        <v>69408.81</v>
      </c>
      <c r="M24" s="11">
        <f t="shared" si="7"/>
        <v>54610.84</v>
      </c>
      <c r="N24" s="15">
        <f t="shared" si="8"/>
        <v>54610.84</v>
      </c>
    </row>
    <row r="25" spans="1:15" hidden="1" x14ac:dyDescent="0.2">
      <c r="A25" s="6" t="s">
        <v>9</v>
      </c>
      <c r="B25" s="10">
        <v>1586</v>
      </c>
      <c r="C25" s="11">
        <v>-178227.63</v>
      </c>
      <c r="D25" s="12">
        <v>7052</v>
      </c>
      <c r="E25" s="16"/>
      <c r="F25" s="17"/>
      <c r="G25" s="18"/>
      <c r="H25" s="16"/>
      <c r="I25" s="18"/>
      <c r="J25" s="18"/>
      <c r="K25" s="16"/>
      <c r="L25" s="11">
        <f t="shared" si="6"/>
        <v>7052</v>
      </c>
      <c r="M25" s="11">
        <f t="shared" si="7"/>
        <v>-171175.63</v>
      </c>
      <c r="N25" s="15">
        <f t="shared" si="8"/>
        <v>-171175.63</v>
      </c>
    </row>
    <row r="26" spans="1:15" hidden="1" x14ac:dyDescent="0.2">
      <c r="A26" s="6" t="s">
        <v>4</v>
      </c>
      <c r="B26" s="10">
        <v>1588</v>
      </c>
      <c r="C26" s="11">
        <v>-295832</v>
      </c>
      <c r="D26" s="12">
        <v>-28857</v>
      </c>
      <c r="E26" s="16"/>
      <c r="F26" s="17"/>
      <c r="G26" s="18"/>
      <c r="H26" s="16"/>
      <c r="I26" s="18"/>
      <c r="J26" s="18"/>
      <c r="K26" s="16"/>
      <c r="L26" s="11">
        <f t="shared" si="6"/>
        <v>-28857</v>
      </c>
      <c r="M26" s="11">
        <f t="shared" si="7"/>
        <v>-324689</v>
      </c>
      <c r="N26" s="15">
        <f t="shared" si="8"/>
        <v>-324689</v>
      </c>
    </row>
    <row r="27" spans="1:15" hidden="1" x14ac:dyDescent="0.2">
      <c r="A27" s="6" t="s">
        <v>5</v>
      </c>
      <c r="B27" s="10">
        <v>1588</v>
      </c>
      <c r="C27" s="11"/>
      <c r="D27" s="12">
        <v>-3509</v>
      </c>
      <c r="E27" s="16"/>
      <c r="F27" s="17"/>
      <c r="G27" s="18"/>
      <c r="H27" s="16"/>
      <c r="I27" s="18"/>
      <c r="J27" s="18"/>
      <c r="K27" s="16"/>
      <c r="L27" s="11">
        <f t="shared" si="6"/>
        <v>-3509</v>
      </c>
      <c r="M27" s="11">
        <f t="shared" si="7"/>
        <v>-3509</v>
      </c>
      <c r="N27" s="15">
        <f t="shared" si="8"/>
        <v>-3509</v>
      </c>
    </row>
    <row r="28" spans="1:15" hidden="1" x14ac:dyDescent="0.2">
      <c r="A28" s="6" t="s">
        <v>6</v>
      </c>
      <c r="B28" s="10">
        <v>1590</v>
      </c>
      <c r="C28" s="11">
        <v>-993.49</v>
      </c>
      <c r="D28" s="11"/>
      <c r="E28" s="16"/>
      <c r="F28" s="17"/>
      <c r="H28" s="16"/>
      <c r="J28" s="18"/>
      <c r="K28" s="16"/>
      <c r="L28" s="11">
        <f t="shared" si="6"/>
        <v>0</v>
      </c>
      <c r="M28" s="11">
        <f t="shared" si="7"/>
        <v>-993.49</v>
      </c>
      <c r="N28" s="15">
        <f t="shared" si="8"/>
        <v>-993.49</v>
      </c>
    </row>
    <row r="29" spans="1:15" hidden="1" x14ac:dyDescent="0.2">
      <c r="A29" s="6" t="s">
        <v>26</v>
      </c>
      <c r="B29" s="10">
        <v>1595</v>
      </c>
      <c r="C29" s="18">
        <v>-715324.4</v>
      </c>
      <c r="D29" s="11"/>
      <c r="E29" s="16"/>
      <c r="F29" s="17"/>
      <c r="G29" s="18">
        <f>8165+10750+12138</f>
        <v>31053</v>
      </c>
      <c r="H29" s="16"/>
      <c r="I29" s="18"/>
      <c r="J29" s="18"/>
      <c r="K29" s="16"/>
      <c r="L29" s="11">
        <f t="shared" si="6"/>
        <v>31053</v>
      </c>
      <c r="M29" s="11">
        <f t="shared" si="7"/>
        <v>-684271.4</v>
      </c>
      <c r="N29" s="15">
        <f t="shared" si="8"/>
        <v>-684271.4</v>
      </c>
    </row>
    <row r="30" spans="1:15" ht="14.25" hidden="1" customHeight="1" x14ac:dyDescent="0.2">
      <c r="A30" s="21" t="s">
        <v>27</v>
      </c>
      <c r="B30" s="29"/>
      <c r="C30" s="23">
        <f t="shared" ref="C30:N30" si="9">SUM(C22:C29)</f>
        <v>-1353257.4300000002</v>
      </c>
      <c r="D30" s="30">
        <f t="shared" si="9"/>
        <v>-16517</v>
      </c>
      <c r="E30" s="30">
        <f t="shared" si="9"/>
        <v>0</v>
      </c>
      <c r="F30" s="30">
        <f t="shared" si="9"/>
        <v>0</v>
      </c>
      <c r="G30" s="30">
        <f t="shared" si="9"/>
        <v>31053</v>
      </c>
      <c r="H30" s="30">
        <f t="shared" si="9"/>
        <v>0</v>
      </c>
      <c r="I30" s="30">
        <f t="shared" si="9"/>
        <v>0</v>
      </c>
      <c r="J30" s="30">
        <f t="shared" si="9"/>
        <v>0</v>
      </c>
      <c r="K30" s="30">
        <f t="shared" si="9"/>
        <v>0</v>
      </c>
      <c r="L30" s="23">
        <f t="shared" si="9"/>
        <v>14536</v>
      </c>
      <c r="M30" s="23">
        <f t="shared" si="9"/>
        <v>-1338721.4300000002</v>
      </c>
      <c r="N30" s="23">
        <f t="shared" si="9"/>
        <v>-1338721.4300000002</v>
      </c>
      <c r="O30" s="23">
        <f>N30-C30</f>
        <v>14536</v>
      </c>
    </row>
    <row r="31" spans="1:15" hidden="1" x14ac:dyDescent="0.2">
      <c r="A31" s="4"/>
      <c r="B31" s="19"/>
      <c r="C31" s="18"/>
      <c r="D31" s="13"/>
      <c r="E31" s="13"/>
      <c r="F31" s="13"/>
      <c r="G31" s="13"/>
      <c r="H31" s="13"/>
      <c r="I31" s="13"/>
      <c r="J31" s="11"/>
      <c r="K31" s="13"/>
      <c r="L31" s="11"/>
      <c r="M31" s="11"/>
    </row>
    <row r="32" spans="1:15" ht="15" x14ac:dyDescent="0.25">
      <c r="A32" s="6"/>
      <c r="B32" s="19"/>
      <c r="C32" s="28" t="s">
        <v>25</v>
      </c>
      <c r="D32" s="16"/>
      <c r="E32" s="16"/>
      <c r="F32" s="16"/>
      <c r="G32" s="16"/>
      <c r="H32" s="16"/>
      <c r="I32" s="16"/>
      <c r="J32" s="18"/>
      <c r="K32" s="16"/>
      <c r="L32" s="11"/>
      <c r="M32" s="11"/>
    </row>
    <row r="33" spans="1:14" x14ac:dyDescent="0.2">
      <c r="A33" s="6" t="s">
        <v>28</v>
      </c>
      <c r="B33" s="19">
        <v>1508</v>
      </c>
      <c r="C33" s="18">
        <v>1915.15</v>
      </c>
      <c r="D33" s="16"/>
      <c r="E33" s="16"/>
      <c r="F33" s="16"/>
      <c r="G33" s="16"/>
      <c r="H33" s="16"/>
      <c r="I33" s="16"/>
      <c r="J33" s="18">
        <v>-542.03</v>
      </c>
      <c r="K33" s="16"/>
      <c r="L33" s="11">
        <f t="shared" ref="L33:L43" si="10">SUM(D33:K33)</f>
        <v>-542.03</v>
      </c>
      <c r="M33" s="11">
        <f t="shared" ref="M33:M43" si="11">SUM(C33:K33)</f>
        <v>1373.1200000000001</v>
      </c>
    </row>
    <row r="34" spans="1:14" x14ac:dyDescent="0.2">
      <c r="A34" s="6"/>
      <c r="B34" s="19">
        <v>1521</v>
      </c>
      <c r="C34" s="18">
        <v>-5938.1</v>
      </c>
      <c r="D34" s="16"/>
      <c r="E34" s="16"/>
      <c r="F34" s="16"/>
      <c r="G34" s="16"/>
      <c r="H34" s="16"/>
      <c r="I34" s="16"/>
      <c r="J34" s="18"/>
      <c r="K34" s="16"/>
      <c r="L34" s="11">
        <f t="shared" si="10"/>
        <v>0</v>
      </c>
      <c r="M34" s="11">
        <f t="shared" si="11"/>
        <v>-5938.1</v>
      </c>
    </row>
    <row r="35" spans="1:14" x14ac:dyDescent="0.2">
      <c r="A35" s="6" t="s">
        <v>29</v>
      </c>
      <c r="B35" s="19">
        <v>1525</v>
      </c>
      <c r="C35" s="31">
        <v>4200.5</v>
      </c>
      <c r="D35" s="16"/>
      <c r="E35" s="16"/>
      <c r="F35" s="16"/>
      <c r="G35" s="16"/>
      <c r="H35" s="16"/>
      <c r="I35" s="16"/>
      <c r="J35" s="18"/>
      <c r="K35" s="16"/>
      <c r="L35" s="11">
        <f t="shared" si="10"/>
        <v>0</v>
      </c>
      <c r="M35" s="11">
        <f t="shared" si="11"/>
        <v>4200.5</v>
      </c>
    </row>
    <row r="36" spans="1:14" x14ac:dyDescent="0.2">
      <c r="A36" s="6"/>
      <c r="B36" s="19">
        <v>1562</v>
      </c>
      <c r="C36" s="31">
        <v>11903.99</v>
      </c>
      <c r="D36" s="16"/>
      <c r="E36" s="16"/>
      <c r="F36" s="16"/>
      <c r="G36" s="16"/>
      <c r="H36" s="16"/>
      <c r="I36" s="16"/>
      <c r="J36" s="18"/>
      <c r="K36" s="16"/>
      <c r="L36" s="11">
        <f t="shared" si="10"/>
        <v>0</v>
      </c>
      <c r="M36" s="11">
        <f t="shared" si="11"/>
        <v>11903.99</v>
      </c>
    </row>
    <row r="37" spans="1:14" x14ac:dyDescent="0.2">
      <c r="A37" s="6"/>
      <c r="B37" s="19">
        <v>1563</v>
      </c>
      <c r="C37" s="31">
        <v>-11903.99</v>
      </c>
      <c r="D37" s="16"/>
      <c r="E37" s="16"/>
      <c r="F37" s="16"/>
      <c r="G37" s="16"/>
      <c r="H37" s="16"/>
      <c r="I37" s="16"/>
      <c r="J37" s="18"/>
      <c r="K37" s="16"/>
      <c r="L37" s="11">
        <f t="shared" si="10"/>
        <v>0</v>
      </c>
      <c r="M37" s="11">
        <f t="shared" si="11"/>
        <v>-11903.99</v>
      </c>
    </row>
    <row r="38" spans="1:14" x14ac:dyDescent="0.2">
      <c r="A38" s="4" t="s">
        <v>30</v>
      </c>
      <c r="B38" s="19">
        <v>1565</v>
      </c>
      <c r="C38" s="18">
        <v>-2243.42</v>
      </c>
      <c r="D38" s="16"/>
      <c r="E38" s="16"/>
      <c r="F38" s="16"/>
      <c r="G38" s="16"/>
      <c r="H38" s="16"/>
      <c r="I38" s="16"/>
      <c r="J38" s="18">
        <v>2243</v>
      </c>
      <c r="K38" s="16"/>
      <c r="L38" s="11">
        <f t="shared" si="10"/>
        <v>2243</v>
      </c>
      <c r="M38" s="11">
        <f t="shared" si="11"/>
        <v>-0.42000000000007276</v>
      </c>
    </row>
    <row r="39" spans="1:14" x14ac:dyDescent="0.2">
      <c r="A39" s="4" t="s">
        <v>31</v>
      </c>
      <c r="B39" s="19">
        <v>1566</v>
      </c>
      <c r="C39" s="18">
        <v>1911.15</v>
      </c>
      <c r="D39" s="16"/>
      <c r="E39" s="16"/>
      <c r="F39" s="16"/>
      <c r="G39" s="16"/>
      <c r="H39" s="16"/>
      <c r="I39" s="16"/>
      <c r="J39" s="18">
        <v>-1912</v>
      </c>
      <c r="K39" s="16"/>
      <c r="L39" s="11">
        <f t="shared" si="10"/>
        <v>-1912</v>
      </c>
      <c r="M39" s="11">
        <f t="shared" si="11"/>
        <v>-0.84999999999990905</v>
      </c>
    </row>
    <row r="40" spans="1:14" x14ac:dyDescent="0.2">
      <c r="A40" s="4" t="s">
        <v>32</v>
      </c>
      <c r="B40" s="19">
        <v>1570</v>
      </c>
      <c r="C40" s="18">
        <v>32144.83</v>
      </c>
      <c r="D40" s="16"/>
      <c r="E40" s="16"/>
      <c r="F40" s="16"/>
      <c r="G40" s="16"/>
      <c r="H40" s="16"/>
      <c r="I40" s="16"/>
      <c r="J40" s="18">
        <v>-32145</v>
      </c>
      <c r="K40" s="16"/>
      <c r="L40" s="11">
        <f t="shared" si="10"/>
        <v>-32145</v>
      </c>
      <c r="M40" s="11">
        <f t="shared" si="11"/>
        <v>-0.16999999999825377</v>
      </c>
    </row>
    <row r="41" spans="1:14" x14ac:dyDescent="0.2">
      <c r="A41" s="4" t="s">
        <v>33</v>
      </c>
      <c r="B41" s="19">
        <v>1571</v>
      </c>
      <c r="C41" s="18">
        <v>396</v>
      </c>
      <c r="D41" s="13"/>
      <c r="E41" s="13"/>
      <c r="F41" s="13"/>
      <c r="G41" s="13"/>
      <c r="H41" s="13"/>
      <c r="I41" s="13"/>
      <c r="J41" s="11">
        <v>-396</v>
      </c>
      <c r="K41" s="13"/>
      <c r="L41" s="11">
        <f t="shared" si="10"/>
        <v>-396</v>
      </c>
      <c r="M41" s="11">
        <f t="shared" si="11"/>
        <v>0</v>
      </c>
    </row>
    <row r="42" spans="1:14" x14ac:dyDescent="0.2">
      <c r="A42" s="4"/>
      <c r="B42" s="19">
        <v>1592</v>
      </c>
      <c r="C42" s="18">
        <v>10378.93</v>
      </c>
      <c r="D42" s="13"/>
      <c r="E42" s="13"/>
      <c r="F42" s="13"/>
      <c r="G42" s="13"/>
      <c r="H42" s="13"/>
      <c r="I42" s="13"/>
      <c r="J42" s="11"/>
      <c r="K42" s="13"/>
      <c r="L42" s="11">
        <f t="shared" si="10"/>
        <v>0</v>
      </c>
      <c r="M42" s="11">
        <f t="shared" si="11"/>
        <v>10378.93</v>
      </c>
    </row>
    <row r="43" spans="1:14" x14ac:dyDescent="0.2">
      <c r="A43" s="4"/>
      <c r="B43" s="19"/>
      <c r="C43" s="18"/>
      <c r="D43" s="13"/>
      <c r="E43" s="13"/>
      <c r="F43" s="13"/>
      <c r="G43" s="13"/>
      <c r="H43" s="13"/>
      <c r="I43" s="13"/>
      <c r="J43" s="11"/>
      <c r="K43" s="13"/>
      <c r="L43" s="11">
        <f t="shared" si="10"/>
        <v>0</v>
      </c>
      <c r="M43" s="11">
        <f t="shared" si="11"/>
        <v>0</v>
      </c>
    </row>
    <row r="44" spans="1:14" ht="15" x14ac:dyDescent="0.25">
      <c r="A44" s="47" t="s">
        <v>34</v>
      </c>
      <c r="B44" s="48"/>
      <c r="C44" s="49">
        <f t="shared" ref="C44:M44" si="12">SUM(C33:C43)</f>
        <v>42765.04</v>
      </c>
      <c r="D44" s="50">
        <f t="shared" si="12"/>
        <v>0</v>
      </c>
      <c r="E44" s="50">
        <f t="shared" si="12"/>
        <v>0</v>
      </c>
      <c r="F44" s="50">
        <f t="shared" si="12"/>
        <v>0</v>
      </c>
      <c r="G44" s="50">
        <f t="shared" si="12"/>
        <v>0</v>
      </c>
      <c r="H44" s="50">
        <f t="shared" si="12"/>
        <v>0</v>
      </c>
      <c r="I44" s="50">
        <f t="shared" si="12"/>
        <v>0</v>
      </c>
      <c r="J44" s="50">
        <f t="shared" si="12"/>
        <v>-32752.03</v>
      </c>
      <c r="K44" s="50">
        <f t="shared" si="12"/>
        <v>0</v>
      </c>
      <c r="L44" s="41">
        <f t="shared" si="12"/>
        <v>-32752.03</v>
      </c>
      <c r="M44" s="41">
        <f t="shared" si="12"/>
        <v>10013.01</v>
      </c>
    </row>
    <row r="45" spans="1:14" ht="15" hidden="1" x14ac:dyDescent="0.25">
      <c r="A45" s="32" t="s">
        <v>35</v>
      </c>
      <c r="B45" s="33"/>
      <c r="C45" s="34">
        <f t="shared" ref="C45:M45" si="13">C30+C44</f>
        <v>-1310492.3900000001</v>
      </c>
      <c r="D45" s="34">
        <f t="shared" si="13"/>
        <v>-16517</v>
      </c>
      <c r="E45" s="34">
        <f t="shared" si="13"/>
        <v>0</v>
      </c>
      <c r="F45" s="34">
        <f t="shared" si="13"/>
        <v>0</v>
      </c>
      <c r="G45" s="34">
        <f t="shared" si="13"/>
        <v>31053</v>
      </c>
      <c r="H45" s="34">
        <f t="shared" si="13"/>
        <v>0</v>
      </c>
      <c r="I45" s="34">
        <f t="shared" si="13"/>
        <v>0</v>
      </c>
      <c r="J45" s="34">
        <f t="shared" si="13"/>
        <v>-32752.03</v>
      </c>
      <c r="K45" s="34">
        <f t="shared" si="13"/>
        <v>0</v>
      </c>
      <c r="L45" s="34">
        <f t="shared" si="13"/>
        <v>-18216.03</v>
      </c>
      <c r="M45" s="34">
        <f t="shared" si="13"/>
        <v>-1328708.4200000002</v>
      </c>
      <c r="N45" s="35"/>
    </row>
    <row r="49" spans="1:14" ht="15" x14ac:dyDescent="0.25">
      <c r="A49" s="3" t="s">
        <v>36</v>
      </c>
      <c r="B49" s="7" t="s">
        <v>0</v>
      </c>
      <c r="C49" s="8" t="s">
        <v>25</v>
      </c>
      <c r="D49" s="5">
        <v>1</v>
      </c>
      <c r="E49" s="5">
        <v>2</v>
      </c>
      <c r="F49" s="5">
        <v>3</v>
      </c>
      <c r="G49" s="5">
        <v>4</v>
      </c>
      <c r="H49" s="5">
        <v>5</v>
      </c>
      <c r="I49" s="5">
        <v>6</v>
      </c>
      <c r="J49" s="5">
        <v>7</v>
      </c>
      <c r="K49" s="5">
        <v>8</v>
      </c>
      <c r="L49" s="5" t="s">
        <v>37</v>
      </c>
      <c r="M49" s="5"/>
      <c r="N49" s="8" t="s">
        <v>14</v>
      </c>
    </row>
    <row r="50" spans="1:14" ht="15" x14ac:dyDescent="0.25">
      <c r="A50" s="6"/>
      <c r="B50" s="7"/>
      <c r="C50" s="8" t="s">
        <v>16</v>
      </c>
      <c r="D50" s="5" t="s">
        <v>17</v>
      </c>
      <c r="E50" s="5">
        <v>2013</v>
      </c>
      <c r="F50" s="5">
        <v>2012</v>
      </c>
      <c r="G50" s="5" t="s">
        <v>17</v>
      </c>
      <c r="H50" s="5" t="s">
        <v>18</v>
      </c>
      <c r="I50" s="5">
        <v>2011</v>
      </c>
      <c r="J50" s="8" t="s">
        <v>17</v>
      </c>
      <c r="K50" s="5" t="s">
        <v>18</v>
      </c>
      <c r="L50" s="5"/>
      <c r="M50" s="9" t="s">
        <v>13</v>
      </c>
      <c r="N50" s="8"/>
    </row>
    <row r="51" spans="1:14" x14ac:dyDescent="0.2">
      <c r="A51" s="6" t="s">
        <v>1</v>
      </c>
      <c r="B51" s="10">
        <v>1550</v>
      </c>
      <c r="C51" s="11">
        <v>49852.09</v>
      </c>
      <c r="D51" s="12">
        <v>3244</v>
      </c>
      <c r="E51" s="16"/>
      <c r="F51" s="18">
        <f>-52343-3424</f>
        <v>-55767</v>
      </c>
      <c r="G51" s="18"/>
      <c r="H51" s="16"/>
      <c r="I51" s="17"/>
      <c r="J51" s="18"/>
      <c r="K51" s="16"/>
      <c r="L51" s="17"/>
      <c r="M51" s="18">
        <f t="shared" ref="M51:M62" si="14">SUM(D51:L51)</f>
        <v>-52523</v>
      </c>
      <c r="N51" s="18">
        <f t="shared" ref="N51:N62" si="15">C51+M51</f>
        <v>-2670.9100000000035</v>
      </c>
    </row>
    <row r="52" spans="1:14" x14ac:dyDescent="0.2">
      <c r="A52" s="6" t="s">
        <v>2</v>
      </c>
      <c r="B52" s="10">
        <v>1580</v>
      </c>
      <c r="C52" s="11">
        <v>-63236.2</v>
      </c>
      <c r="D52" s="12">
        <v>13842</v>
      </c>
      <c r="E52" s="16"/>
      <c r="F52" s="18"/>
      <c r="G52" s="18"/>
      <c r="H52" s="16"/>
      <c r="I52" s="18">
        <v>-77414.81</v>
      </c>
      <c r="J52" s="18"/>
      <c r="K52" s="16"/>
      <c r="L52" s="17"/>
      <c r="M52" s="18">
        <f t="shared" si="14"/>
        <v>-63572.81</v>
      </c>
      <c r="N52" s="18">
        <f t="shared" si="15"/>
        <v>-126809.01</v>
      </c>
    </row>
    <row r="53" spans="1:14" x14ac:dyDescent="0.2">
      <c r="A53" s="6" t="s">
        <v>3</v>
      </c>
      <c r="B53" s="10">
        <v>1584</v>
      </c>
      <c r="C53" s="11">
        <v>7547.93</v>
      </c>
      <c r="D53" s="12">
        <v>-9415</v>
      </c>
      <c r="E53" s="16"/>
      <c r="F53" s="18"/>
      <c r="G53" s="18"/>
      <c r="H53" s="16"/>
      <c r="I53" s="18">
        <v>77414.81</v>
      </c>
      <c r="J53" s="18"/>
      <c r="K53" s="16"/>
      <c r="L53" s="17"/>
      <c r="M53" s="18">
        <f t="shared" si="14"/>
        <v>67999.81</v>
      </c>
      <c r="N53" s="18">
        <f t="shared" si="15"/>
        <v>75547.739999999991</v>
      </c>
    </row>
    <row r="54" spans="1:14" x14ac:dyDescent="0.2">
      <c r="A54" s="6" t="s">
        <v>9</v>
      </c>
      <c r="B54" s="10">
        <v>1586</v>
      </c>
      <c r="C54" s="11">
        <v>27877.41</v>
      </c>
      <c r="D54" s="12">
        <v>5678</v>
      </c>
      <c r="E54" s="16"/>
      <c r="F54" s="18"/>
      <c r="G54" s="18"/>
      <c r="H54" s="16"/>
      <c r="I54" s="17"/>
      <c r="J54" s="18"/>
      <c r="K54" s="16"/>
      <c r="L54" s="17"/>
      <c r="M54" s="18">
        <f t="shared" si="14"/>
        <v>5678</v>
      </c>
      <c r="N54" s="18">
        <f t="shared" si="15"/>
        <v>33555.410000000003</v>
      </c>
    </row>
    <row r="55" spans="1:14" x14ac:dyDescent="0.2">
      <c r="A55" s="6" t="s">
        <v>4</v>
      </c>
      <c r="B55" s="10">
        <v>1588</v>
      </c>
      <c r="C55" s="11">
        <v>-53289.02</v>
      </c>
      <c r="D55" s="12">
        <v>-21386</v>
      </c>
      <c r="E55" s="16"/>
      <c r="F55" s="18"/>
      <c r="G55" s="18"/>
      <c r="H55" s="16"/>
      <c r="I55" s="17"/>
      <c r="J55" s="18"/>
      <c r="K55" s="16"/>
      <c r="L55" s="17">
        <v>-93189</v>
      </c>
      <c r="M55" s="18">
        <f t="shared" si="14"/>
        <v>-114575</v>
      </c>
      <c r="N55" s="18">
        <f t="shared" si="15"/>
        <v>-167864.02</v>
      </c>
    </row>
    <row r="56" spans="1:14" x14ac:dyDescent="0.2">
      <c r="A56" s="6" t="s">
        <v>5</v>
      </c>
      <c r="B56" s="10">
        <v>1588</v>
      </c>
      <c r="C56" s="14">
        <v>0</v>
      </c>
      <c r="D56" s="12">
        <v>8892</v>
      </c>
      <c r="E56" s="16"/>
      <c r="F56" s="18"/>
      <c r="G56" s="18"/>
      <c r="H56" s="16"/>
      <c r="I56" s="17"/>
      <c r="J56" s="18"/>
      <c r="K56" s="16"/>
      <c r="L56" s="17">
        <v>93189</v>
      </c>
      <c r="M56" s="18">
        <f t="shared" si="14"/>
        <v>102081</v>
      </c>
      <c r="N56" s="18">
        <f t="shared" si="15"/>
        <v>102081</v>
      </c>
    </row>
    <row r="57" spans="1:14" x14ac:dyDescent="0.2">
      <c r="A57" s="6" t="s">
        <v>6</v>
      </c>
      <c r="B57" s="10">
        <v>1590</v>
      </c>
      <c r="C57" s="11">
        <v>0</v>
      </c>
      <c r="D57" s="36"/>
      <c r="E57" s="16"/>
      <c r="F57" s="17"/>
      <c r="G57" s="18"/>
      <c r="H57" s="16"/>
      <c r="I57" s="17"/>
      <c r="J57" s="18"/>
      <c r="K57" s="16"/>
      <c r="L57" s="17"/>
      <c r="M57" s="18">
        <f t="shared" si="14"/>
        <v>0</v>
      </c>
      <c r="N57" s="18">
        <f t="shared" si="15"/>
        <v>0</v>
      </c>
    </row>
    <row r="58" spans="1:14" x14ac:dyDescent="0.2">
      <c r="A58" s="6" t="s">
        <v>7</v>
      </c>
      <c r="B58" s="10">
        <v>1595</v>
      </c>
      <c r="C58" s="11">
        <v>-1098614.45</v>
      </c>
      <c r="D58" s="18"/>
      <c r="E58" s="16"/>
      <c r="F58" s="18"/>
      <c r="G58" s="18"/>
      <c r="H58" s="16"/>
      <c r="I58" s="17"/>
      <c r="J58" s="18"/>
      <c r="K58" s="16"/>
      <c r="L58" s="12">
        <v>-13689</v>
      </c>
      <c r="M58" s="18">
        <f t="shared" si="14"/>
        <v>-13689</v>
      </c>
      <c r="N58" s="18">
        <f t="shared" si="15"/>
        <v>-1112303.45</v>
      </c>
    </row>
    <row r="59" spans="1:14" x14ac:dyDescent="0.2">
      <c r="A59" s="6" t="s">
        <v>8</v>
      </c>
      <c r="B59" s="10">
        <v>1595</v>
      </c>
      <c r="C59" s="11">
        <v>0</v>
      </c>
      <c r="D59" s="18"/>
      <c r="E59" s="37"/>
      <c r="F59" s="18"/>
      <c r="G59" s="18"/>
      <c r="H59" s="16"/>
      <c r="I59" s="17"/>
      <c r="J59" s="18"/>
      <c r="K59" s="16"/>
      <c r="L59" s="17"/>
      <c r="M59" s="18">
        <f t="shared" si="14"/>
        <v>0</v>
      </c>
      <c r="N59" s="18">
        <f t="shared" si="15"/>
        <v>0</v>
      </c>
    </row>
    <row r="60" spans="1:14" x14ac:dyDescent="0.2">
      <c r="A60" s="6" t="s">
        <v>19</v>
      </c>
      <c r="B60" s="19">
        <v>1595</v>
      </c>
      <c r="C60" s="18">
        <v>0</v>
      </c>
      <c r="D60" s="18"/>
      <c r="E60" s="16"/>
      <c r="F60" s="18"/>
      <c r="G60" s="18">
        <f>G29+5908+10668+8719</f>
        <v>56348</v>
      </c>
      <c r="H60" s="16"/>
      <c r="I60" s="17"/>
      <c r="J60" s="18"/>
      <c r="K60" s="16"/>
      <c r="L60" s="17"/>
      <c r="M60" s="18">
        <f t="shared" si="14"/>
        <v>56348</v>
      </c>
      <c r="N60" s="18">
        <f t="shared" si="15"/>
        <v>56348</v>
      </c>
    </row>
    <row r="61" spans="1:14" x14ac:dyDescent="0.2">
      <c r="A61" s="6" t="s">
        <v>20</v>
      </c>
      <c r="B61" s="19">
        <v>1595</v>
      </c>
      <c r="C61" s="18">
        <v>0</v>
      </c>
      <c r="D61" s="18"/>
      <c r="E61" s="16"/>
      <c r="F61" s="18">
        <f>52343-13351</f>
        <v>38992</v>
      </c>
      <c r="G61" s="18"/>
      <c r="H61" s="16"/>
      <c r="I61" s="17"/>
      <c r="J61" s="18"/>
      <c r="K61" s="16"/>
      <c r="L61" s="17"/>
      <c r="M61" s="18">
        <f t="shared" si="14"/>
        <v>38992</v>
      </c>
      <c r="N61" s="18">
        <f t="shared" si="15"/>
        <v>38992</v>
      </c>
    </row>
    <row r="62" spans="1:14" x14ac:dyDescent="0.2">
      <c r="A62" s="6" t="s">
        <v>21</v>
      </c>
      <c r="B62" s="19">
        <v>1595</v>
      </c>
      <c r="C62" s="18">
        <v>0</v>
      </c>
      <c r="D62" s="18"/>
      <c r="E62" s="16"/>
      <c r="F62" s="38">
        <v>13735</v>
      </c>
      <c r="G62" s="18"/>
      <c r="H62" s="16"/>
      <c r="I62" s="17"/>
      <c r="J62" s="18"/>
      <c r="K62" s="16"/>
      <c r="L62" s="17"/>
      <c r="M62" s="18">
        <f t="shared" si="14"/>
        <v>13735</v>
      </c>
      <c r="N62" s="18">
        <f t="shared" si="15"/>
        <v>13735</v>
      </c>
    </row>
    <row r="63" spans="1:14" ht="15" x14ac:dyDescent="0.2">
      <c r="A63" s="47" t="s">
        <v>38</v>
      </c>
      <c r="B63" s="47"/>
      <c r="C63" s="54">
        <f>SUM(C51:C62)</f>
        <v>-1129862.24</v>
      </c>
      <c r="D63" s="54">
        <f>SUM(D51:D62)</f>
        <v>855</v>
      </c>
      <c r="E63" s="54">
        <f t="shared" ref="E63:L63" si="16">SUM(E51:E62)</f>
        <v>0</v>
      </c>
      <c r="F63" s="54">
        <f t="shared" si="16"/>
        <v>-3040</v>
      </c>
      <c r="G63" s="54">
        <f t="shared" si="16"/>
        <v>56348</v>
      </c>
      <c r="H63" s="54">
        <f t="shared" si="16"/>
        <v>0</v>
      </c>
      <c r="I63" s="54">
        <f t="shared" si="16"/>
        <v>0</v>
      </c>
      <c r="J63" s="54">
        <f t="shared" si="16"/>
        <v>0</v>
      </c>
      <c r="K63" s="54">
        <f t="shared" si="16"/>
        <v>0</v>
      </c>
      <c r="L63" s="54">
        <f t="shared" si="16"/>
        <v>-13689</v>
      </c>
      <c r="M63" s="39">
        <f>SUM(M51:M62)</f>
        <v>40474</v>
      </c>
      <c r="N63" s="39">
        <f>SUM(N51:N62)</f>
        <v>-1089388.24</v>
      </c>
    </row>
    <row r="64" spans="1:14" x14ac:dyDescent="0.2">
      <c r="A64" s="6"/>
      <c r="B64" s="19"/>
      <c r="C64" s="18"/>
      <c r="D64" s="18"/>
      <c r="E64" s="16"/>
      <c r="F64" s="18"/>
      <c r="G64" s="18"/>
      <c r="H64" s="16"/>
      <c r="I64" s="17"/>
      <c r="J64" s="18"/>
      <c r="K64" s="16"/>
      <c r="L64" s="17"/>
      <c r="M64" s="18"/>
      <c r="N64" s="18"/>
    </row>
    <row r="65" spans="1:15" x14ac:dyDescent="0.2">
      <c r="A65" s="6" t="s">
        <v>28</v>
      </c>
      <c r="B65" s="19">
        <v>1508</v>
      </c>
      <c r="C65" s="18">
        <v>27245.26</v>
      </c>
      <c r="D65" s="18"/>
      <c r="E65" s="16"/>
      <c r="F65" s="18"/>
      <c r="G65" s="18"/>
      <c r="H65" s="16"/>
      <c r="I65" s="17"/>
      <c r="J65" s="18">
        <v>-542.03</v>
      </c>
      <c r="K65" s="16"/>
      <c r="L65" s="17"/>
      <c r="M65" s="18">
        <f>SUM(D65:L65)</f>
        <v>-542.03</v>
      </c>
      <c r="N65" s="18">
        <f>C65+M65</f>
        <v>26703.23</v>
      </c>
    </row>
    <row r="66" spans="1:15" x14ac:dyDescent="0.2">
      <c r="A66" s="4" t="s">
        <v>39</v>
      </c>
      <c r="B66" s="19">
        <v>1521</v>
      </c>
      <c r="C66" s="18">
        <v>-599.39</v>
      </c>
      <c r="D66" s="18"/>
      <c r="E66" s="16"/>
      <c r="F66" s="18"/>
      <c r="G66" s="18"/>
      <c r="H66" s="16"/>
      <c r="I66" s="17"/>
      <c r="J66" s="18">
        <v>599.39</v>
      </c>
      <c r="K66" s="16"/>
      <c r="L66" s="17"/>
      <c r="M66" s="18">
        <f>SUM(D66:L66)</f>
        <v>599.39</v>
      </c>
      <c r="N66" s="18">
        <f>C66+M66</f>
        <v>0</v>
      </c>
    </row>
    <row r="67" spans="1:15" x14ac:dyDescent="0.2">
      <c r="A67" s="6" t="s">
        <v>29</v>
      </c>
      <c r="B67" s="19">
        <v>1525</v>
      </c>
      <c r="C67" s="18">
        <v>4211.8100000000004</v>
      </c>
      <c r="D67" s="18"/>
      <c r="E67" s="16"/>
      <c r="F67" s="18"/>
      <c r="G67" s="18"/>
      <c r="H67" s="16"/>
      <c r="I67" s="17"/>
      <c r="J67" s="18"/>
      <c r="K67" s="16"/>
      <c r="L67" s="17"/>
      <c r="M67" s="18"/>
      <c r="N67" s="18"/>
    </row>
    <row r="68" spans="1:15" x14ac:dyDescent="0.2">
      <c r="A68" s="6" t="s">
        <v>40</v>
      </c>
      <c r="B68" s="19">
        <v>1562</v>
      </c>
      <c r="C68" s="18">
        <v>7379.17</v>
      </c>
      <c r="D68" s="18"/>
      <c r="E68" s="16"/>
      <c r="F68" s="18"/>
      <c r="G68" s="18"/>
      <c r="H68" s="16"/>
      <c r="I68" s="17"/>
      <c r="J68" s="18">
        <v>-7379</v>
      </c>
      <c r="K68" s="16"/>
      <c r="L68" s="17"/>
      <c r="M68" s="18">
        <f t="shared" ref="M68:M74" si="17">SUM(D68:L68)</f>
        <v>-7379</v>
      </c>
      <c r="N68" s="18">
        <f t="shared" ref="N68:N74" si="18">C68+M68</f>
        <v>0.17000000000007276</v>
      </c>
    </row>
    <row r="69" spans="1:15" x14ac:dyDescent="0.2">
      <c r="A69" s="4" t="s">
        <v>41</v>
      </c>
      <c r="B69" s="19">
        <v>1563</v>
      </c>
      <c r="C69" s="18">
        <v>-7379.17</v>
      </c>
      <c r="D69" s="18"/>
      <c r="E69" s="16"/>
      <c r="F69" s="18"/>
      <c r="G69" s="18"/>
      <c r="H69" s="16"/>
      <c r="I69" s="17"/>
      <c r="J69" s="18">
        <v>7379</v>
      </c>
      <c r="K69" s="16"/>
      <c r="L69" s="17"/>
      <c r="M69" s="18">
        <f t="shared" si="17"/>
        <v>7379</v>
      </c>
      <c r="N69" s="18">
        <f t="shared" si="18"/>
        <v>-0.17000000000007276</v>
      </c>
    </row>
    <row r="70" spans="1:15" x14ac:dyDescent="0.2">
      <c r="A70" s="4" t="s">
        <v>30</v>
      </c>
      <c r="B70" s="19">
        <v>1565</v>
      </c>
      <c r="C70" s="18">
        <v>-2246.12</v>
      </c>
      <c r="D70" s="18"/>
      <c r="E70" s="16"/>
      <c r="F70" s="18"/>
      <c r="G70" s="18"/>
      <c r="H70" s="16"/>
      <c r="I70" s="17"/>
      <c r="J70" s="18">
        <v>2246</v>
      </c>
      <c r="K70" s="16"/>
      <c r="L70" s="17"/>
      <c r="M70" s="18">
        <f t="shared" si="17"/>
        <v>2246</v>
      </c>
      <c r="N70" s="18">
        <f t="shared" si="18"/>
        <v>-0.11999999999989086</v>
      </c>
    </row>
    <row r="71" spans="1:15" x14ac:dyDescent="0.2">
      <c r="A71" s="4" t="s">
        <v>31</v>
      </c>
      <c r="B71" s="19">
        <v>1566</v>
      </c>
      <c r="C71" s="18">
        <v>1914.2</v>
      </c>
      <c r="D71" s="18"/>
      <c r="E71" s="16"/>
      <c r="F71" s="18"/>
      <c r="G71" s="18"/>
      <c r="H71" s="16"/>
      <c r="I71" s="17"/>
      <c r="J71" s="18">
        <v>-1914</v>
      </c>
      <c r="K71" s="16"/>
      <c r="L71" s="17"/>
      <c r="M71" s="18">
        <f t="shared" si="17"/>
        <v>-1914</v>
      </c>
      <c r="N71" s="18">
        <f t="shared" si="18"/>
        <v>0.20000000000004547</v>
      </c>
    </row>
    <row r="72" spans="1:15" x14ac:dyDescent="0.2">
      <c r="A72" s="4" t="s">
        <v>32</v>
      </c>
      <c r="B72" s="19">
        <v>1570</v>
      </c>
      <c r="C72" s="18">
        <v>32433.37</v>
      </c>
      <c r="D72" s="18"/>
      <c r="E72" s="16"/>
      <c r="F72" s="18"/>
      <c r="G72" s="18"/>
      <c r="H72" s="16"/>
      <c r="I72" s="17"/>
      <c r="J72" s="18">
        <v>-32433</v>
      </c>
      <c r="K72" s="16"/>
      <c r="L72" s="17"/>
      <c r="M72" s="18">
        <f t="shared" si="17"/>
        <v>-32433</v>
      </c>
      <c r="N72" s="18">
        <f t="shared" si="18"/>
        <v>0.36999999999898137</v>
      </c>
    </row>
    <row r="73" spans="1:15" x14ac:dyDescent="0.2">
      <c r="A73" s="4" t="s">
        <v>33</v>
      </c>
      <c r="B73" s="19">
        <v>1571</v>
      </c>
      <c r="C73" s="18">
        <v>396.06</v>
      </c>
      <c r="D73" s="18"/>
      <c r="E73" s="16"/>
      <c r="F73" s="18"/>
      <c r="G73" s="18"/>
      <c r="H73" s="16"/>
      <c r="I73" s="17"/>
      <c r="J73" s="18">
        <v>-396</v>
      </c>
      <c r="K73" s="16"/>
      <c r="L73" s="17"/>
      <c r="M73" s="18">
        <f t="shared" si="17"/>
        <v>-396</v>
      </c>
      <c r="N73" s="18">
        <f t="shared" si="18"/>
        <v>6.0000000000002274E-2</v>
      </c>
    </row>
    <row r="74" spans="1:15" x14ac:dyDescent="0.2">
      <c r="A74" s="4"/>
      <c r="B74" s="19">
        <v>1568</v>
      </c>
      <c r="C74" s="18"/>
      <c r="D74" s="18"/>
      <c r="E74" s="16"/>
      <c r="F74" s="18"/>
      <c r="G74" s="18"/>
      <c r="H74" s="16"/>
      <c r="I74" s="17"/>
      <c r="J74" s="18"/>
      <c r="K74" s="16"/>
      <c r="L74" s="42">
        <f>-L58</f>
        <v>13689</v>
      </c>
      <c r="M74" s="42">
        <f t="shared" si="17"/>
        <v>13689</v>
      </c>
      <c r="N74" s="42">
        <f t="shared" si="18"/>
        <v>13689</v>
      </c>
      <c r="O74" s="1" t="s">
        <v>42</v>
      </c>
    </row>
    <row r="75" spans="1:15" x14ac:dyDescent="0.2">
      <c r="A75" s="4"/>
      <c r="B75" s="19"/>
      <c r="C75" s="18"/>
      <c r="D75" s="18"/>
      <c r="E75" s="16"/>
      <c r="F75" s="18"/>
      <c r="G75" s="18"/>
      <c r="H75" s="16"/>
      <c r="I75" s="17"/>
      <c r="J75" s="18"/>
      <c r="K75" s="16"/>
      <c r="L75" s="17"/>
      <c r="M75" s="18"/>
      <c r="N75" s="18"/>
    </row>
    <row r="76" spans="1:15" ht="15" x14ac:dyDescent="0.2">
      <c r="A76" s="47" t="s">
        <v>43</v>
      </c>
      <c r="B76" s="47"/>
      <c r="C76" s="54">
        <f>SUM(C65:C75)</f>
        <v>63355.19</v>
      </c>
      <c r="D76" s="54">
        <f>SUM(D65:D74)</f>
        <v>0</v>
      </c>
      <c r="E76" s="54">
        <f t="shared" ref="E76:L76" si="19">SUM(E65:E74)</f>
        <v>0</v>
      </c>
      <c r="F76" s="54">
        <f t="shared" si="19"/>
        <v>0</v>
      </c>
      <c r="G76" s="54">
        <f t="shared" si="19"/>
        <v>0</v>
      </c>
      <c r="H76" s="54">
        <f t="shared" si="19"/>
        <v>0</v>
      </c>
      <c r="I76" s="54">
        <f t="shared" si="19"/>
        <v>0</v>
      </c>
      <c r="J76" s="54">
        <f t="shared" si="19"/>
        <v>-32439.64</v>
      </c>
      <c r="K76" s="54">
        <f t="shared" si="19"/>
        <v>0</v>
      </c>
      <c r="L76" s="54">
        <f t="shared" si="19"/>
        <v>13689</v>
      </c>
      <c r="M76" s="39">
        <f>SUM(M65:M73)</f>
        <v>-32439.64</v>
      </c>
      <c r="N76" s="39">
        <f>SUM(N65:N73)</f>
        <v>26703.740000000005</v>
      </c>
    </row>
    <row r="77" spans="1:15" ht="15" hidden="1" x14ac:dyDescent="0.25">
      <c r="A77" s="43" t="s">
        <v>44</v>
      </c>
      <c r="B77" s="44"/>
      <c r="C77" s="45">
        <f t="shared" ref="C77:N77" si="20">C63+C76</f>
        <v>-1066507.05</v>
      </c>
      <c r="D77" s="45">
        <f t="shared" si="20"/>
        <v>855</v>
      </c>
      <c r="E77" s="45">
        <f t="shared" si="20"/>
        <v>0</v>
      </c>
      <c r="F77" s="45">
        <f t="shared" si="20"/>
        <v>-3040</v>
      </c>
      <c r="G77" s="45">
        <f t="shared" si="20"/>
        <v>56348</v>
      </c>
      <c r="H77" s="45">
        <f t="shared" si="20"/>
        <v>0</v>
      </c>
      <c r="I77" s="45">
        <f t="shared" si="20"/>
        <v>0</v>
      </c>
      <c r="J77" s="45">
        <f t="shared" si="20"/>
        <v>-32439.64</v>
      </c>
      <c r="K77" s="45">
        <f t="shared" si="20"/>
        <v>0</v>
      </c>
      <c r="L77" s="45">
        <f t="shared" si="20"/>
        <v>0</v>
      </c>
      <c r="M77" s="45">
        <f t="shared" si="20"/>
        <v>8034.3600000000006</v>
      </c>
      <c r="N77" s="45">
        <f t="shared" si="20"/>
        <v>-1062684.5</v>
      </c>
    </row>
    <row r="78" spans="1:15" ht="15" customHeight="1" x14ac:dyDescent="0.2">
      <c r="C78" s="35"/>
      <c r="M78" s="56" t="s">
        <v>48</v>
      </c>
      <c r="N78" s="56"/>
    </row>
    <row r="82" spans="1:13" hidden="1" x14ac:dyDescent="0.2"/>
    <row r="83" spans="1:13" ht="15" hidden="1" x14ac:dyDescent="0.25">
      <c r="A83" s="40" t="s">
        <v>45</v>
      </c>
      <c r="B83" s="7" t="s">
        <v>0</v>
      </c>
      <c r="C83" s="8"/>
      <c r="D83" s="5">
        <v>1</v>
      </c>
      <c r="E83" s="5">
        <v>2</v>
      </c>
      <c r="F83" s="5">
        <v>3</v>
      </c>
      <c r="G83" s="5">
        <v>4</v>
      </c>
      <c r="H83" s="5">
        <v>5</v>
      </c>
      <c r="I83" s="5">
        <v>6</v>
      </c>
      <c r="J83" s="5">
        <v>7</v>
      </c>
      <c r="K83" s="5">
        <v>8</v>
      </c>
      <c r="L83" s="5"/>
      <c r="M83" s="8" t="s">
        <v>13</v>
      </c>
    </row>
    <row r="84" spans="1:13" ht="15" hidden="1" x14ac:dyDescent="0.25">
      <c r="A84" s="6"/>
      <c r="B84" s="7"/>
      <c r="C84" s="8" t="s">
        <v>16</v>
      </c>
      <c r="D84" s="5" t="s">
        <v>17</v>
      </c>
      <c r="E84" s="5">
        <v>2013</v>
      </c>
      <c r="F84" s="5">
        <v>2012</v>
      </c>
      <c r="G84" s="5" t="s">
        <v>17</v>
      </c>
      <c r="H84" s="5" t="s">
        <v>18</v>
      </c>
      <c r="I84" s="5"/>
      <c r="J84" s="5"/>
      <c r="K84" s="5"/>
      <c r="L84" s="5"/>
      <c r="M84" s="8"/>
    </row>
    <row r="85" spans="1:13" hidden="1" x14ac:dyDescent="0.2">
      <c r="A85" s="6" t="s">
        <v>1</v>
      </c>
      <c r="B85" s="10">
        <v>1550</v>
      </c>
      <c r="C85" s="11"/>
      <c r="D85" s="18"/>
      <c r="E85" s="18"/>
      <c r="F85" s="18"/>
      <c r="G85" s="4"/>
      <c r="H85" s="4"/>
      <c r="I85" s="18"/>
      <c r="J85" s="18"/>
      <c r="K85" s="18"/>
      <c r="L85" s="18"/>
      <c r="M85" s="18">
        <f t="shared" ref="M85:M96" si="21">SUM(D85:K85)</f>
        <v>0</v>
      </c>
    </row>
    <row r="86" spans="1:13" hidden="1" x14ac:dyDescent="0.2">
      <c r="A86" s="6" t="s">
        <v>2</v>
      </c>
      <c r="B86" s="10">
        <v>1580</v>
      </c>
      <c r="C86" s="11"/>
      <c r="D86" s="18"/>
      <c r="E86" s="18"/>
      <c r="F86" s="18"/>
      <c r="G86" s="4"/>
      <c r="H86" s="4"/>
      <c r="I86" s="18"/>
      <c r="J86" s="18"/>
      <c r="K86" s="18"/>
      <c r="L86" s="18"/>
      <c r="M86" s="18">
        <f t="shared" si="21"/>
        <v>0</v>
      </c>
    </row>
    <row r="87" spans="1:13" hidden="1" x14ac:dyDescent="0.2">
      <c r="A87" s="6" t="s">
        <v>3</v>
      </c>
      <c r="B87" s="10">
        <v>1584</v>
      </c>
      <c r="C87" s="11"/>
      <c r="D87" s="18"/>
      <c r="E87" s="18"/>
      <c r="F87" s="18"/>
      <c r="G87" s="4"/>
      <c r="H87" s="4"/>
      <c r="I87" s="18"/>
      <c r="J87" s="18"/>
      <c r="K87" s="18"/>
      <c r="L87" s="18"/>
      <c r="M87" s="18">
        <f t="shared" si="21"/>
        <v>0</v>
      </c>
    </row>
    <row r="88" spans="1:13" hidden="1" x14ac:dyDescent="0.2">
      <c r="A88" s="6" t="s">
        <v>9</v>
      </c>
      <c r="B88" s="10">
        <v>1586</v>
      </c>
      <c r="C88" s="11"/>
      <c r="D88" s="18"/>
      <c r="E88" s="18"/>
      <c r="F88" s="18"/>
      <c r="G88" s="4"/>
      <c r="H88" s="4"/>
      <c r="I88" s="18"/>
      <c r="J88" s="18"/>
      <c r="K88" s="18"/>
      <c r="L88" s="18"/>
      <c r="M88" s="18">
        <f t="shared" si="21"/>
        <v>0</v>
      </c>
    </row>
    <row r="89" spans="1:13" hidden="1" x14ac:dyDescent="0.2">
      <c r="A89" s="6" t="s">
        <v>4</v>
      </c>
      <c r="B89" s="10">
        <v>1588</v>
      </c>
      <c r="C89" s="11"/>
      <c r="D89" s="18"/>
      <c r="E89" s="18"/>
      <c r="F89" s="18"/>
      <c r="G89" s="4"/>
      <c r="H89" s="4"/>
      <c r="I89" s="18"/>
      <c r="J89" s="18"/>
      <c r="K89" s="18"/>
      <c r="L89" s="18"/>
      <c r="M89" s="18">
        <f t="shared" si="21"/>
        <v>0</v>
      </c>
    </row>
    <row r="90" spans="1:13" hidden="1" x14ac:dyDescent="0.2">
      <c r="A90" s="6" t="s">
        <v>5</v>
      </c>
      <c r="B90" s="10">
        <v>1588</v>
      </c>
      <c r="C90" s="11"/>
      <c r="D90" s="18"/>
      <c r="E90" s="18"/>
      <c r="F90" s="18"/>
      <c r="G90" s="4"/>
      <c r="H90" s="4"/>
      <c r="I90" s="18"/>
      <c r="J90" s="18"/>
      <c r="K90" s="18"/>
      <c r="L90" s="18"/>
      <c r="M90" s="18">
        <f t="shared" si="21"/>
        <v>0</v>
      </c>
    </row>
    <row r="91" spans="1:13" hidden="1" x14ac:dyDescent="0.2">
      <c r="A91" s="6" t="s">
        <v>6</v>
      </c>
      <c r="B91" s="10">
        <v>1590</v>
      </c>
      <c r="C91" s="11"/>
      <c r="D91" s="18"/>
      <c r="E91" s="18"/>
      <c r="F91" s="18"/>
      <c r="G91" s="4"/>
      <c r="H91" s="4"/>
      <c r="I91" s="18"/>
      <c r="J91" s="18"/>
      <c r="K91" s="18"/>
      <c r="L91" s="18"/>
      <c r="M91" s="18">
        <f t="shared" si="21"/>
        <v>0</v>
      </c>
    </row>
    <row r="92" spans="1:13" hidden="1" x14ac:dyDescent="0.2">
      <c r="A92" s="6" t="s">
        <v>7</v>
      </c>
      <c r="B92" s="10">
        <v>1595</v>
      </c>
      <c r="C92" s="11"/>
      <c r="D92" s="18"/>
      <c r="E92" s="18"/>
      <c r="F92" s="18"/>
      <c r="G92" s="4"/>
      <c r="H92" s="4"/>
      <c r="I92" s="18"/>
      <c r="J92" s="18"/>
      <c r="K92" s="18"/>
      <c r="L92" s="18"/>
      <c r="M92" s="18">
        <f t="shared" si="21"/>
        <v>0</v>
      </c>
    </row>
    <row r="93" spans="1:13" hidden="1" x14ac:dyDescent="0.2">
      <c r="A93" s="6" t="s">
        <v>8</v>
      </c>
      <c r="B93" s="10">
        <v>1595</v>
      </c>
      <c r="C93" s="11"/>
      <c r="D93" s="18"/>
      <c r="E93" s="4"/>
      <c r="F93" s="18"/>
      <c r="G93" s="4"/>
      <c r="H93" s="4"/>
      <c r="I93" s="18"/>
      <c r="J93" s="18"/>
      <c r="K93" s="18"/>
      <c r="L93" s="18"/>
      <c r="M93" s="18">
        <f t="shared" si="21"/>
        <v>0</v>
      </c>
    </row>
    <row r="94" spans="1:13" hidden="1" x14ac:dyDescent="0.2">
      <c r="A94" s="6" t="s">
        <v>19</v>
      </c>
      <c r="B94" s="19">
        <v>1595</v>
      </c>
      <c r="C94" s="18"/>
      <c r="D94" s="18"/>
      <c r="E94" s="18">
        <v>184534</v>
      </c>
      <c r="F94" s="18"/>
      <c r="G94" s="4"/>
      <c r="H94" s="4"/>
      <c r="I94" s="18"/>
      <c r="J94" s="18"/>
      <c r="K94" s="18"/>
      <c r="L94" s="18"/>
      <c r="M94" s="18">
        <f t="shared" si="21"/>
        <v>184534</v>
      </c>
    </row>
    <row r="95" spans="1:13" hidden="1" x14ac:dyDescent="0.2">
      <c r="A95" s="6" t="s">
        <v>20</v>
      </c>
      <c r="B95" s="19">
        <v>1595</v>
      </c>
      <c r="C95" s="18"/>
      <c r="D95" s="18"/>
      <c r="E95" s="18">
        <v>22010</v>
      </c>
      <c r="F95" s="18"/>
      <c r="G95" s="4"/>
      <c r="H95" s="4"/>
      <c r="I95" s="18"/>
      <c r="J95" s="18"/>
      <c r="K95" s="18"/>
      <c r="L95" s="18"/>
      <c r="M95" s="18">
        <f t="shared" si="21"/>
        <v>22010</v>
      </c>
    </row>
    <row r="96" spans="1:13" hidden="1" x14ac:dyDescent="0.2">
      <c r="A96" s="6" t="s">
        <v>21</v>
      </c>
      <c r="B96" s="19">
        <v>1595</v>
      </c>
      <c r="C96" s="18"/>
      <c r="D96" s="18"/>
      <c r="E96" s="18"/>
      <c r="F96" s="18"/>
      <c r="G96" s="4"/>
      <c r="H96" s="4"/>
      <c r="I96" s="18"/>
      <c r="J96" s="18"/>
      <c r="K96" s="18"/>
      <c r="L96" s="18"/>
      <c r="M96" s="18">
        <f t="shared" si="21"/>
        <v>0</v>
      </c>
    </row>
    <row r="97" spans="1:13" hidden="1" x14ac:dyDescent="0.2">
      <c r="A97" s="6"/>
      <c r="B97" s="19"/>
      <c r="C97" s="18"/>
      <c r="D97" s="18"/>
      <c r="E97" s="18"/>
      <c r="F97" s="18"/>
      <c r="G97" s="4"/>
      <c r="H97" s="4"/>
      <c r="I97" s="18"/>
      <c r="J97" s="18"/>
      <c r="K97" s="18"/>
      <c r="L97" s="18"/>
      <c r="M97" s="18"/>
    </row>
    <row r="98" spans="1:13" hidden="1" x14ac:dyDescent="0.2">
      <c r="A98" s="4"/>
      <c r="B98" s="19"/>
      <c r="C98" s="18"/>
      <c r="D98" s="18"/>
      <c r="E98" s="18"/>
      <c r="F98" s="18"/>
      <c r="G98" s="4"/>
      <c r="H98" s="4"/>
      <c r="I98" s="18"/>
      <c r="J98" s="18"/>
      <c r="K98" s="18"/>
      <c r="L98" s="18"/>
      <c r="M98" s="18"/>
    </row>
    <row r="99" spans="1:13" hidden="1" x14ac:dyDescent="0.2">
      <c r="A99" s="4"/>
      <c r="B99" s="19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3" hidden="1" x14ac:dyDescent="0.2">
      <c r="A100" s="4"/>
      <c r="B100" s="19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ht="15" hidden="1" x14ac:dyDescent="0.25">
      <c r="A101" s="21" t="s">
        <v>44</v>
      </c>
      <c r="B101" s="29"/>
      <c r="C101" s="23"/>
      <c r="D101" s="41">
        <f>SUM(D85:D100)</f>
        <v>0</v>
      </c>
      <c r="E101" s="41">
        <f>SUM(E85:E100)</f>
        <v>206544</v>
      </c>
      <c r="F101" s="41">
        <f>SUM(F85:F100)</f>
        <v>0</v>
      </c>
      <c r="G101" s="41">
        <f>SUM(G85:G100)</f>
        <v>0</v>
      </c>
      <c r="H101" s="41">
        <f>SUM(H85:H100)</f>
        <v>0</v>
      </c>
      <c r="I101" s="41"/>
      <c r="J101" s="41"/>
      <c r="K101" s="41"/>
      <c r="L101" s="23"/>
      <c r="M101" s="23"/>
    </row>
    <row r="102" spans="1:13" hidden="1" x14ac:dyDescent="0.2"/>
  </sheetData>
  <mergeCells count="3">
    <mergeCell ref="D2:K2"/>
    <mergeCell ref="D19:K19"/>
    <mergeCell ref="M78:N78"/>
  </mergeCells>
  <pageMargins left="0.70866141732283472" right="0.70866141732283472" top="0.74803149606299213" bottom="0.74803149606299213" header="0.31496062992125984" footer="0.31496062992125984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Kwan</dc:creator>
  <cp:lastModifiedBy>Jessy Richard</cp:lastModifiedBy>
  <dcterms:created xsi:type="dcterms:W3CDTF">2014-04-08T14:04:36Z</dcterms:created>
  <dcterms:modified xsi:type="dcterms:W3CDTF">2017-12-21T16:07:37Z</dcterms:modified>
</cp:coreProperties>
</file>