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80" windowWidth="18345" windowHeight="11805"/>
  </bookViews>
  <sheets>
    <sheet name="D2-08-01 Test Year" sheetId="1" r:id="rId1"/>
    <sheet name="D2-08-02 Test and Bridge CCA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SUM1">#N/A</definedName>
    <definedName name="_SUM2">#REF!</definedName>
    <definedName name="_SUM3">[1]OPEB!$A$1:$G$45</definedName>
    <definedName name="ActDirect">'[2]Total Directs and LDCs'!$A$8:$W$13</definedName>
    <definedName name="ActELDC">'[2]Total Directs and LDCs'!$A$16:$W$21</definedName>
    <definedName name="ActOMEU">'[3]Total from CSS (Retail and MEU)'!$A$111:$U$123</definedName>
    <definedName name="ActRetail">'[3]Total from CSS (Retail and MEU)'!$A$8:$U$95</definedName>
    <definedName name="ActTXLDC">'[2]Total Directs and LDCs'!$A$15:$W$15</definedName>
    <definedName name="ActTXMEU">'[3]Total from CSS (Retail and MEU)'!$A$98:$T$109</definedName>
    <definedName name="ASOFDATE">'[4]Source Mar 1-2001'!#REF!</definedName>
    <definedName name="baseyr">'[5]2. Index'!$M$3</definedName>
    <definedName name="BUV">#REF!</definedName>
    <definedName name="DeptID">#REF!</definedName>
    <definedName name="DirectLoad">'[6]Dx_Tariff&amp;COP'!#REF!</definedName>
    <definedName name="DirectRate">#REF!</definedName>
    <definedName name="DollarFormat">#REF!</definedName>
    <definedName name="DollarFormat_Area">#REF!</definedName>
    <definedName name="DXDepr99">#REF!</definedName>
    <definedName name="ELDCLoad">'[6]Dx_Tariff&amp;COP'!#REF!</definedName>
    <definedName name="ELDCRate">#REF!</definedName>
    <definedName name="Factor">#REF!</definedName>
    <definedName name="LDC">'[6]Dx_Tariff&amp;COP'!#REF!</definedName>
    <definedName name="LDCkWh">'[6]Dx_Tariff&amp;COP'!#REF!</definedName>
    <definedName name="LDCkWh2">'[6]Dx_Tariff&amp;COP'!#REF!</definedName>
    <definedName name="LDCkWh3">'[6]Dx_Tariff&amp;COP'!#REF!</definedName>
    <definedName name="LDCLoads">'[6]Dx_Tariff&amp;COP'!#REF!</definedName>
    <definedName name="LDCRates">#REF!</definedName>
    <definedName name="LDCRates2">#REF!</definedName>
    <definedName name="LoadForecast">'[6]Dx_Tariff&amp;COP'!#REF!</definedName>
    <definedName name="Loads">'[6]Dx_Tariff&amp;COP'!#REF!</definedName>
    <definedName name="LYN">'[4]Source Mar 1-2001'!#REF!</definedName>
    <definedName name="MEULoads">'[6]Dx_Tariff&amp;COP'!#REF!</definedName>
    <definedName name="MEUR">#REF!</definedName>
    <definedName name="MEURates">#REF!</definedName>
    <definedName name="MEURTXLoad">'[6]Dx_Tariff&amp;COP'!#REF!</definedName>
    <definedName name="MEURTXRate">#REF!</definedName>
    <definedName name="MONTHS">'[4]Source Mar 1-2001'!#REF!</definedName>
    <definedName name="NELDC_kWhs">#REF!</definedName>
    <definedName name="NNELDCkWhs">'[6]Dx_Tariff&amp;COP'!#REF!</definedName>
    <definedName name="NvsASD">"V1999-12-29"</definedName>
    <definedName name="NvsAutoDrillOk">"VN"</definedName>
    <definedName name="NvsElapsedTime">0.000695023147272877</definedName>
    <definedName name="NvsEndTime">36951.4243821759</definedName>
    <definedName name="NvsInstSpec">"%"</definedName>
    <definedName name="NvsLayoutType">"M3"</definedName>
    <definedName name="NvsNplSpec">"%,X,RZF..OHnplode,CZF.."</definedName>
    <definedName name="NvsPanelEffdt">"V1901-01-01"</definedName>
    <definedName name="NvsPanelSetid">"VSHARE"</definedName>
    <definedName name="NvsParentRef">#REF!</definedName>
    <definedName name="NvsReqBU">"V900"</definedName>
    <definedName name="NvsReqBUOnly">"VN"</definedName>
    <definedName name="NvsTransLed">"VN"</definedName>
    <definedName name="NvsTreeASD">"V1999-12-29"</definedName>
    <definedName name="NvsValTbl.ACCOUNT">"GL_ACCOUNT_TBL"</definedName>
    <definedName name="NvsValTbl.BUSINESS_UNIT">"BUS_UNIT_TBL_GL"</definedName>
    <definedName name="NvsValTbl.CURRENCY_CD">"CURRENCY_CD_TBL"</definedName>
    <definedName name="Old_Print_Area_A">#REF!</definedName>
    <definedName name="Percent_Area">[7]INCOME!$I$15:$I$50,[7]INCOME!$N$15:$N$50,[7]INCOME!$X$15:$X$50,[7]INCOME!$AC$15:$AC$50</definedName>
    <definedName name="_xlnm.Print_Area">#REF!</definedName>
    <definedName name="RateLookup">#REF!</definedName>
    <definedName name="RetailRates">#REF!</definedName>
    <definedName name="RID">[7]INCOME!#REF!</definedName>
    <definedName name="RMDepr">#REF!</definedName>
    <definedName name="SCN">'[4]Source Mar 1-2001'!#REF!</definedName>
    <definedName name="TXLDCLoad">'[6]Dx_Tariff&amp;COP'!#REF!</definedName>
    <definedName name="TXLDCRate">#REF!</definedName>
    <definedName name="Update_Date">'[5]2. Index'!$M$2</definedName>
  </definedNames>
  <calcPr calcId="145621" iterate="1"/>
</workbook>
</file>

<file path=xl/calcChain.xml><?xml version="1.0" encoding="utf-8"?>
<calcChain xmlns="http://schemas.openxmlformats.org/spreadsheetml/2006/main">
  <c r="C26" i="2" l="1"/>
  <c r="E25" i="2"/>
  <c r="F25" i="2" s="1"/>
  <c r="E24" i="2"/>
  <c r="G24" i="2" s="1"/>
  <c r="H24" i="2" s="1"/>
  <c r="K24" i="2" s="1"/>
  <c r="E23" i="2"/>
  <c r="F23" i="2" s="1"/>
  <c r="E22" i="2"/>
  <c r="G22" i="2" s="1"/>
  <c r="H22" i="2" s="1"/>
  <c r="K22" i="2" s="1"/>
  <c r="G21" i="2"/>
  <c r="H21" i="2" s="1"/>
  <c r="K21" i="2" s="1"/>
  <c r="E21" i="2"/>
  <c r="F21" i="2" s="1"/>
  <c r="E20" i="2"/>
  <c r="G20" i="2" s="1"/>
  <c r="H20" i="2" s="1"/>
  <c r="K20" i="2" s="1"/>
  <c r="K19" i="2"/>
  <c r="E19" i="2"/>
  <c r="F19" i="2" s="1"/>
  <c r="E18" i="2"/>
  <c r="G18" i="2" s="1"/>
  <c r="H18" i="2" s="1"/>
  <c r="K18" i="2" s="1"/>
  <c r="G17" i="2"/>
  <c r="H17" i="2" s="1"/>
  <c r="K17" i="2" s="1"/>
  <c r="E17" i="2"/>
  <c r="F17" i="2" s="1"/>
  <c r="E16" i="2"/>
  <c r="G16" i="2" s="1"/>
  <c r="H16" i="2" s="1"/>
  <c r="K16" i="2" s="1"/>
  <c r="E15" i="2"/>
  <c r="F15" i="2" s="1"/>
  <c r="E14" i="2"/>
  <c r="G14" i="2" s="1"/>
  <c r="H14" i="2" s="1"/>
  <c r="K14" i="2" s="1"/>
  <c r="E13" i="2"/>
  <c r="F13" i="2" s="1"/>
  <c r="E12" i="2"/>
  <c r="G12" i="2" s="1"/>
  <c r="E45" i="2"/>
  <c r="G45" i="2" s="1"/>
  <c r="E44" i="2"/>
  <c r="G44" i="2" s="1"/>
  <c r="G43" i="2"/>
  <c r="E43" i="2"/>
  <c r="E42" i="2"/>
  <c r="G42" i="2" s="1"/>
  <c r="E41" i="2"/>
  <c r="G41" i="2" s="1"/>
  <c r="G40" i="2"/>
  <c r="E40" i="2"/>
  <c r="K39" i="2"/>
  <c r="E39" i="2"/>
  <c r="G39" i="2" s="1"/>
  <c r="E38" i="2"/>
  <c r="G38" i="2" s="1"/>
  <c r="E37" i="2"/>
  <c r="G37" i="2" s="1"/>
  <c r="E36" i="2"/>
  <c r="G36" i="2" s="1"/>
  <c r="E35" i="2"/>
  <c r="G35" i="2" s="1"/>
  <c r="E34" i="2"/>
  <c r="G34" i="2" s="1"/>
  <c r="E33" i="2"/>
  <c r="G33" i="2" s="1"/>
  <c r="E32" i="2"/>
  <c r="G32" i="2" s="1"/>
  <c r="G46" i="2" s="1"/>
  <c r="E41" i="1"/>
  <c r="E32" i="1" s="1"/>
  <c r="E24" i="1"/>
  <c r="E23" i="1"/>
  <c r="E22" i="1"/>
  <c r="E21" i="1"/>
  <c r="E20" i="1"/>
  <c r="E19" i="1"/>
  <c r="E18" i="1"/>
  <c r="E17" i="1"/>
  <c r="E25" i="1" s="1"/>
  <c r="E27" i="1" s="1"/>
  <c r="A17" i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E16" i="1"/>
  <c r="E15" i="1"/>
  <c r="E12" i="1"/>
  <c r="H39" i="2" l="1"/>
  <c r="G25" i="2"/>
  <c r="H25" i="2" s="1"/>
  <c r="K25" i="2" s="1"/>
  <c r="L25" i="2" s="1"/>
  <c r="C45" i="2" s="1"/>
  <c r="G13" i="2"/>
  <c r="H13" i="2" s="1"/>
  <c r="K13" i="2" s="1"/>
  <c r="L19" i="2"/>
  <c r="C39" i="2" s="1"/>
  <c r="F39" i="2" s="1"/>
  <c r="L39" i="2" s="1"/>
  <c r="G23" i="2"/>
  <c r="H23" i="2" s="1"/>
  <c r="K23" i="2" s="1"/>
  <c r="L23" i="2" s="1"/>
  <c r="C43" i="2" s="1"/>
  <c r="L13" i="2"/>
  <c r="C33" i="2" s="1"/>
  <c r="F33" i="2" s="1"/>
  <c r="G15" i="2"/>
  <c r="H15" i="2" s="1"/>
  <c r="K15" i="2" s="1"/>
  <c r="L17" i="2"/>
  <c r="C37" i="2" s="1"/>
  <c r="F37" i="2" s="1"/>
  <c r="G19" i="2"/>
  <c r="H19" i="2" s="1"/>
  <c r="H12" i="2"/>
  <c r="L15" i="2"/>
  <c r="C35" i="2" s="1"/>
  <c r="F35" i="2" s="1"/>
  <c r="H44" i="2"/>
  <c r="K44" i="2" s="1"/>
  <c r="L21" i="2"/>
  <c r="C41" i="2" s="1"/>
  <c r="F41" i="2" s="1"/>
  <c r="E34" i="1"/>
  <c r="F12" i="2"/>
  <c r="F14" i="2"/>
  <c r="L14" i="2" s="1"/>
  <c r="C34" i="2" s="1"/>
  <c r="F34" i="2" s="1"/>
  <c r="F16" i="2"/>
  <c r="L16" i="2" s="1"/>
  <c r="C36" i="2" s="1"/>
  <c r="F36" i="2" s="1"/>
  <c r="F18" i="2"/>
  <c r="L18" i="2" s="1"/>
  <c r="C38" i="2" s="1"/>
  <c r="F38" i="2" s="1"/>
  <c r="F20" i="2"/>
  <c r="L20" i="2" s="1"/>
  <c r="C40" i="2" s="1"/>
  <c r="F40" i="2" s="1"/>
  <c r="F22" i="2"/>
  <c r="L22" i="2" s="1"/>
  <c r="C42" i="2" s="1"/>
  <c r="F42" i="2" s="1"/>
  <c r="F24" i="2"/>
  <c r="L24" i="2" s="1"/>
  <c r="C44" i="2" s="1"/>
  <c r="F44" i="2" s="1"/>
  <c r="E26" i="2"/>
  <c r="E46" i="2"/>
  <c r="F45" i="2" l="1"/>
  <c r="H45" i="2"/>
  <c r="K45" i="2" s="1"/>
  <c r="H43" i="2"/>
  <c r="K43" i="2" s="1"/>
  <c r="F43" i="2"/>
  <c r="L43" i="2" s="1"/>
  <c r="G26" i="2"/>
  <c r="H37" i="2"/>
  <c r="K37" i="2" s="1"/>
  <c r="L37" i="2" s="1"/>
  <c r="H40" i="2"/>
  <c r="K40" i="2" s="1"/>
  <c r="L40" i="2" s="1"/>
  <c r="H33" i="2"/>
  <c r="K33" i="2" s="1"/>
  <c r="L33" i="2" s="1"/>
  <c r="F26" i="2"/>
  <c r="H34" i="2"/>
  <c r="K34" i="2" s="1"/>
  <c r="L34" i="2" s="1"/>
  <c r="K12" i="2"/>
  <c r="K26" i="2" s="1"/>
  <c r="H26" i="2"/>
  <c r="L44" i="2"/>
  <c r="H41" i="2"/>
  <c r="K41" i="2" s="1"/>
  <c r="L41" i="2" s="1"/>
  <c r="H36" i="2"/>
  <c r="K36" i="2" s="1"/>
  <c r="L36" i="2" s="1"/>
  <c r="H38" i="2"/>
  <c r="K38" i="2" s="1"/>
  <c r="L38" i="2" s="1"/>
  <c r="L45" i="2"/>
  <c r="H42" i="2"/>
  <c r="K42" i="2" s="1"/>
  <c r="L42" i="2" s="1"/>
  <c r="H35" i="2"/>
  <c r="K35" i="2" s="1"/>
  <c r="L35" i="2" s="1"/>
  <c r="L12" i="2" l="1"/>
  <c r="L26" i="2" l="1"/>
  <c r="C32" i="2"/>
  <c r="C46" i="2" l="1"/>
  <c r="C47" i="2" s="1"/>
  <c r="F32" i="2"/>
  <c r="H32" i="2"/>
  <c r="F46" i="2" l="1"/>
  <c r="K32" i="2"/>
  <c r="K46" i="2" s="1"/>
  <c r="H46" i="2"/>
  <c r="L32" i="2" l="1"/>
  <c r="L46" i="2" s="1"/>
</calcChain>
</file>

<file path=xl/sharedStrings.xml><?xml version="1.0" encoding="utf-8"?>
<sst xmlns="http://schemas.openxmlformats.org/spreadsheetml/2006/main" count="72" uniqueCount="49">
  <si>
    <t>HYDRO ONE REMOTE COMMUNITIES INC.</t>
  </si>
  <si>
    <t>Calculation of Utility Income Taxes</t>
  </si>
  <si>
    <t>Test Year (2018)</t>
  </si>
  <si>
    <t>Year Ending December 31</t>
  </si>
  <si>
    <t>Line No.</t>
  </si>
  <si>
    <t>Particulars</t>
  </si>
  <si>
    <t>Determination of Taxable Income</t>
  </si>
  <si>
    <t>Regulatory Net Income (before tax)</t>
  </si>
  <si>
    <t>$</t>
  </si>
  <si>
    <t>Book to Tax Adjustments:</t>
  </si>
  <si>
    <t xml:space="preserve">  Other Post Employment Benefits expense</t>
  </si>
  <si>
    <t xml:space="preserve">  Other Post Employment Benefits payments</t>
  </si>
  <si>
    <t xml:space="preserve">  Depreciation and amortization</t>
  </si>
  <si>
    <t xml:space="preserve"> </t>
  </si>
  <si>
    <t xml:space="preserve">  Capital Cost Allowance</t>
  </si>
  <si>
    <t xml:space="preserve">  Removal costs</t>
  </si>
  <si>
    <t xml:space="preserve">  Environmental costs</t>
  </si>
  <si>
    <t xml:space="preserve">  Non-deductible meals &amp; entertainment</t>
  </si>
  <si>
    <t xml:space="preserve">  Capitalized interest deduction</t>
  </si>
  <si>
    <t xml:space="preserve">  Capitalized overhead costs deduction</t>
  </si>
  <si>
    <t xml:space="preserve">  Capitalized pension costs deduction</t>
  </si>
  <si>
    <t>Regulatory Taxable Income</t>
  </si>
  <si>
    <t>Corporate Income Tax Rate</t>
  </si>
  <si>
    <t>%</t>
  </si>
  <si>
    <t>Regulatory Income Tax</t>
  </si>
  <si>
    <t>Income Tax Rates:</t>
  </si>
  <si>
    <t>Federal Tax</t>
  </si>
  <si>
    <t>Provincial Tax</t>
  </si>
  <si>
    <t>Total Federal and ON Tax rate</t>
  </si>
  <si>
    <t>Calculation of Capital Cost allowance (CCA)</t>
  </si>
  <si>
    <t>Test and Bridge Year</t>
  </si>
  <si>
    <t>2017 &amp; 2018</t>
  </si>
  <si>
    <t>Net</t>
  </si>
  <si>
    <t>CCA Class</t>
  </si>
  <si>
    <t>Opening UCC</t>
  </si>
  <si>
    <t>Additions</t>
  </si>
  <si>
    <t>UCC pre-1/2 yr</t>
  </si>
  <si>
    <t>50% net additions</t>
  </si>
  <si>
    <t>UCC for CCA</t>
  </si>
  <si>
    <t>CCA Rate</t>
  </si>
  <si>
    <t>CCA</t>
  </si>
  <si>
    <t>Closing UCC</t>
  </si>
  <si>
    <t>SL</t>
  </si>
  <si>
    <t xml:space="preserve"> CCA</t>
  </si>
  <si>
    <t>Check</t>
  </si>
  <si>
    <t>*</t>
  </si>
  <si>
    <t>* Excludes CCA related on revaluation of assets due to IPO</t>
  </si>
  <si>
    <t>($K)</t>
  </si>
  <si>
    <t>(in $K)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</si>
</sst>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_);\(0.0\)"/>
    <numFmt numFmtId="166" formatCode="0.00_);\(0.00\)"/>
    <numFmt numFmtId="167" formatCode="_(* #,##0.0_);_(* \(#,##0.0\);_(* &quot;-&quot;??_);_(@_)"/>
    <numFmt numFmtId="168" formatCode="_(* #,##0.0_);_(* \(#,##0.0\);_(* &quot;-&quot;?_);_(@_)"/>
    <numFmt numFmtId="169" formatCode="0.000\ \ ;\(0.000\)\ "/>
    <numFmt numFmtId="170" formatCode="_(* #,##0.000_);_(* \(#,##0.000\);_(* &quot;-&quot;??_);_(@_)"/>
    <numFmt numFmtId="171" formatCode="#,##0.0"/>
    <numFmt numFmtId="172" formatCode="0.0\ \ ;\(0.0\)\ "/>
    <numFmt numFmtId="173" formatCode="0.0_);[Red]\(0.0\)"/>
    <numFmt numFmtId="174" formatCode="0.00000\ \ ;\(0.00000\)\ "/>
    <numFmt numFmtId="175" formatCode="_(&quot;$&quot;* #,##0_);_(&quot;$&quot;* \(#,##0\);_(&quot;$&quot;* &quot;-&quot;??_);_(@_)"/>
    <numFmt numFmtId="176" formatCode="#,##0;&quot;\&quot;&quot;\&quot;&quot;\&quot;&quot;\&quot;\(#,##0&quot;\&quot;&quot;\&quot;&quot;\&quot;&quot;\&quot;\)"/>
    <numFmt numFmtId="177" formatCode="#,##0&quot;$&quot;_);\(#,##0&quot;$&quot;\)"/>
    <numFmt numFmtId="178" formatCode="&quot;\&quot;&quot;\&quot;&quot;\&quot;&quot;\&quot;\$#,##0.00;&quot;\&quot;&quot;\&quot;&quot;\&quot;&quot;\&quot;\(&quot;\&quot;&quot;\&quot;&quot;\&quot;&quot;\&quot;\$#,##0.00&quot;\&quot;&quot;\&quot;&quot;\&quot;&quot;\&quot;\)"/>
    <numFmt numFmtId="179" formatCode="&quot;$&quot;#,##0;[Red]&quot;$&quot;#,##0"/>
    <numFmt numFmtId="180" formatCode="&quot;\&quot;&quot;\&quot;&quot;\&quot;&quot;\&quot;\$#,##0;&quot;\&quot;&quot;\&quot;&quot;\&quot;&quot;\&quot;\(&quot;\&quot;&quot;\&quot;&quot;\&quot;&quot;\&quot;\$#,##0&quot;\&quot;&quot;\&quot;&quot;\&quot;&quot;\&quot;\)"/>
    <numFmt numFmtId="181" formatCode="000000"/>
    <numFmt numFmtId="182" formatCode="#,##0.000"/>
    <numFmt numFmtId="183" formatCode="&quot;$&quot;#,##0.00;\-&quot;$&quot;#,##0.00"/>
    <numFmt numFmtId="184" formatCode="_(* #,##0.000000_);_(* \(#,##0.000000\);_(* &quot;-&quot;??_);_(@_)"/>
  </numFmts>
  <fonts count="5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sz val="8"/>
      <color rgb="FF0000FF"/>
      <name val="Arial"/>
      <family val="2"/>
    </font>
    <font>
      <b/>
      <sz val="8"/>
      <color rgb="FFFF0000"/>
      <name val="Arial"/>
      <family val="2"/>
    </font>
    <font>
      <b/>
      <sz val="8"/>
      <color rgb="FF0000FF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b/>
      <i/>
      <sz val="10"/>
      <name val="Arial"/>
      <family val="2"/>
    </font>
    <font>
      <sz val="10"/>
      <name val="Times New Roman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8"/>
      <name val="Times New Roman"/>
      <family val="1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</fills>
  <borders count="2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008">
    <xf numFmtId="0" fontId="0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75" fontId="15" fillId="0" borderId="0"/>
    <xf numFmtId="175" fontId="15" fillId="0" borderId="0"/>
    <xf numFmtId="175" fontId="15" fillId="0" borderId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4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4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24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24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24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24" fillId="8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4" fillId="10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24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24" fillId="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24" fillId="19" borderId="0" applyNumberFormat="0" applyBorder="0" applyAlignment="0" applyProtection="0"/>
    <xf numFmtId="0" fontId="10" fillId="16" borderId="0" applyNumberFormat="0" applyBorder="0" applyAlignment="0" applyProtection="0"/>
    <xf numFmtId="0" fontId="25" fillId="20" borderId="0" applyNumberFormat="0" applyBorder="0" applyAlignment="0" applyProtection="0"/>
    <xf numFmtId="0" fontId="10" fillId="21" borderId="0" applyNumberFormat="0" applyBorder="0" applyAlignment="0" applyProtection="0"/>
    <xf numFmtId="0" fontId="25" fillId="10" borderId="0" applyNumberFormat="0" applyBorder="0" applyAlignment="0" applyProtection="0"/>
    <xf numFmtId="0" fontId="10" fillId="19" borderId="0" applyNumberFormat="0" applyBorder="0" applyAlignment="0" applyProtection="0"/>
    <xf numFmtId="0" fontId="25" fillId="18" borderId="0" applyNumberFormat="0" applyBorder="0" applyAlignment="0" applyProtection="0"/>
    <xf numFmtId="0" fontId="10" fillId="11" borderId="0" applyNumberFormat="0" applyBorder="0" applyAlignment="0" applyProtection="0"/>
    <xf numFmtId="0" fontId="25" fillId="22" borderId="0" applyNumberFormat="0" applyBorder="0" applyAlignment="0" applyProtection="0"/>
    <xf numFmtId="0" fontId="10" fillId="16" borderId="0" applyNumberFormat="0" applyBorder="0" applyAlignment="0" applyProtection="0"/>
    <xf numFmtId="0" fontId="25" fillId="23" borderId="0" applyNumberFormat="0" applyBorder="0" applyAlignment="0" applyProtection="0"/>
    <xf numFmtId="0" fontId="10" fillId="10" borderId="0" applyNumberFormat="0" applyBorder="0" applyAlignment="0" applyProtection="0"/>
    <xf numFmtId="0" fontId="25" fillId="24" borderId="0" applyNumberFormat="0" applyBorder="0" applyAlignment="0" applyProtection="0"/>
    <xf numFmtId="0" fontId="10" fillId="25" borderId="0" applyNumberFormat="0" applyBorder="0" applyAlignment="0" applyProtection="0"/>
    <xf numFmtId="0" fontId="25" fillId="26" borderId="0" applyNumberFormat="0" applyBorder="0" applyAlignment="0" applyProtection="0"/>
    <xf numFmtId="0" fontId="10" fillId="21" borderId="0" applyNumberFormat="0" applyBorder="0" applyAlignment="0" applyProtection="0"/>
    <xf numFmtId="0" fontId="25" fillId="27" borderId="0" applyNumberFormat="0" applyBorder="0" applyAlignment="0" applyProtection="0"/>
    <xf numFmtId="0" fontId="10" fillId="19" borderId="0" applyNumberFormat="0" applyBorder="0" applyAlignment="0" applyProtection="0"/>
    <xf numFmtId="0" fontId="25" fillId="28" borderId="0" applyNumberFormat="0" applyBorder="0" applyAlignment="0" applyProtection="0"/>
    <xf numFmtId="0" fontId="10" fillId="29" borderId="0" applyNumberFormat="0" applyBorder="0" applyAlignment="0" applyProtection="0"/>
    <xf numFmtId="0" fontId="25" fillId="22" borderId="0" applyNumberFormat="0" applyBorder="0" applyAlignment="0" applyProtection="0"/>
    <xf numFmtId="0" fontId="10" fillId="6" borderId="0" applyNumberFormat="0" applyBorder="0" applyAlignment="0" applyProtection="0"/>
    <xf numFmtId="0" fontId="25" fillId="23" borderId="0" applyNumberFormat="0" applyBorder="0" applyAlignment="0" applyProtection="0"/>
    <xf numFmtId="0" fontId="10" fillId="27" borderId="0" applyNumberFormat="0" applyBorder="0" applyAlignment="0" applyProtection="0"/>
    <xf numFmtId="0" fontId="25" fillId="21" borderId="0" applyNumberFormat="0" applyBorder="0" applyAlignment="0" applyProtection="0"/>
    <xf numFmtId="0" fontId="3" fillId="15" borderId="0" applyNumberFormat="0" applyBorder="0" applyAlignment="0" applyProtection="0"/>
    <xf numFmtId="0" fontId="26" fillId="11" borderId="0" applyNumberFormat="0" applyBorder="0" applyAlignment="0" applyProtection="0"/>
    <xf numFmtId="0" fontId="27" fillId="30" borderId="1" applyNumberFormat="0" applyAlignment="0" applyProtection="0"/>
    <xf numFmtId="0" fontId="28" fillId="31" borderId="9" applyNumberFormat="0" applyAlignment="0" applyProtection="0"/>
    <xf numFmtId="0" fontId="6" fillId="3" borderId="3" applyNumberFormat="0" applyAlignment="0" applyProtection="0"/>
    <xf numFmtId="0" fontId="29" fillId="32" borderId="10" applyNumberFormat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0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6" fontId="32" fillId="0" borderId="0"/>
    <xf numFmtId="176" fontId="32" fillId="0" borderId="0"/>
    <xf numFmtId="176" fontId="32" fillId="0" borderId="0"/>
    <xf numFmtId="177" fontId="11" fillId="0" borderId="0"/>
    <xf numFmtId="177" fontId="11" fillId="0" borderId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30" fillId="0" borderId="0" applyFont="0" applyFill="0" applyBorder="0" applyAlignment="0" applyProtection="0">
      <alignment vertical="top"/>
    </xf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178" fontId="32" fillId="0" borderId="0"/>
    <xf numFmtId="178" fontId="32" fillId="0" borderId="0"/>
    <xf numFmtId="178" fontId="32" fillId="0" borderId="0"/>
    <xf numFmtId="179" fontId="11" fillId="0" borderId="0"/>
    <xf numFmtId="179" fontId="11" fillId="0" borderId="0"/>
    <xf numFmtId="180" fontId="32" fillId="0" borderId="0"/>
    <xf numFmtId="180" fontId="32" fillId="0" borderId="0"/>
    <xf numFmtId="180" fontId="32" fillId="0" borderId="0"/>
    <xf numFmtId="181" fontId="11" fillId="0" borderId="0"/>
    <xf numFmtId="181" fontId="11" fillId="0" borderId="0"/>
    <xf numFmtId="0" fontId="8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2" fillId="16" borderId="0" applyNumberFormat="0" applyBorder="0" applyAlignment="0" applyProtection="0"/>
    <xf numFmtId="0" fontId="34" fillId="13" borderId="0" applyNumberFormat="0" applyBorder="0" applyAlignment="0" applyProtection="0"/>
    <xf numFmtId="38" fontId="22" fillId="33" borderId="0" applyNumberFormat="0" applyBorder="0" applyAlignment="0" applyProtection="0"/>
    <xf numFmtId="38" fontId="22" fillId="33" borderId="0" applyNumberFormat="0" applyBorder="0" applyAlignment="0" applyProtection="0"/>
    <xf numFmtId="0" fontId="12" fillId="0" borderId="11" applyNumberFormat="0" applyAlignment="0" applyProtection="0">
      <alignment horizontal="left" vertical="center"/>
    </xf>
    <xf numFmtId="0" fontId="12" fillId="0" borderId="6">
      <alignment horizontal="left" vertical="center"/>
    </xf>
    <xf numFmtId="0" fontId="35" fillId="0" borderId="12" applyNumberFormat="0" applyFill="0" applyAlignment="0" applyProtection="0"/>
    <xf numFmtId="0" fontId="36" fillId="0" borderId="13" applyNumberFormat="0" applyFill="0" applyAlignment="0" applyProtection="0"/>
    <xf numFmtId="0" fontId="37" fillId="0" borderId="14" applyNumberFormat="0" applyFill="0" applyAlignment="0" applyProtection="0"/>
    <xf numFmtId="0" fontId="38" fillId="0" borderId="15" applyNumberFormat="0" applyFill="0" applyAlignment="0" applyProtection="0"/>
    <xf numFmtId="0" fontId="39" fillId="0" borderId="16" applyNumberFormat="0" applyFill="0" applyAlignment="0" applyProtection="0"/>
    <xf numFmtId="0" fontId="40" fillId="0" borderId="17" applyNumberFormat="0" applyFill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0" fontId="22" fillId="34" borderId="18" applyNumberFormat="0" applyBorder="0" applyAlignment="0" applyProtection="0"/>
    <xf numFmtId="10" fontId="22" fillId="34" borderId="18" applyNumberFormat="0" applyBorder="0" applyAlignment="0" applyProtection="0"/>
    <xf numFmtId="0" fontId="4" fillId="17" borderId="1" applyNumberFormat="0" applyAlignment="0" applyProtection="0"/>
    <xf numFmtId="0" fontId="4" fillId="17" borderId="1" applyNumberFormat="0" applyAlignment="0" applyProtection="0"/>
    <xf numFmtId="0" fontId="4" fillId="17" borderId="1" applyNumberFormat="0" applyAlignment="0" applyProtection="0"/>
    <xf numFmtId="0" fontId="41" fillId="14" borderId="9" applyNumberFormat="0" applyAlignment="0" applyProtection="0"/>
    <xf numFmtId="0" fontId="41" fillId="14" borderId="9" applyNumberFormat="0" applyAlignment="0" applyProtection="0"/>
    <xf numFmtId="0" fontId="42" fillId="0" borderId="19" applyNumberFormat="0" applyFill="0" applyAlignment="0" applyProtection="0"/>
    <xf numFmtId="0" fontId="43" fillId="0" borderId="20" applyNumberFormat="0" applyFill="0" applyAlignment="0" applyProtection="0"/>
    <xf numFmtId="0" fontId="44" fillId="2" borderId="0" applyNumberFormat="0" applyBorder="0" applyAlignment="0" applyProtection="0"/>
    <xf numFmtId="0" fontId="45" fillId="17" borderId="0" applyNumberFormat="0" applyBorder="0" applyAlignment="0" applyProtection="0"/>
    <xf numFmtId="182" fontId="11" fillId="0" borderId="0"/>
    <xf numFmtId="183" fontId="11" fillId="0" borderId="0"/>
    <xf numFmtId="183" fontId="11" fillId="0" borderId="0"/>
    <xf numFmtId="184" fontId="11" fillId="0" borderId="0"/>
    <xf numFmtId="184" fontId="11" fillId="0" borderId="0"/>
    <xf numFmtId="183" fontId="11" fillId="0" borderId="0"/>
    <xf numFmtId="183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30" fillId="0" borderId="0">
      <alignment vertical="top"/>
    </xf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30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22" fillId="0" borderId="0"/>
    <xf numFmtId="0" fontId="1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22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12" borderId="21" applyNumberFormat="0" applyFont="0" applyAlignment="0" applyProtection="0"/>
    <xf numFmtId="0" fontId="24" fillId="4" borderId="4" applyNumberFormat="0" applyFont="0" applyAlignment="0" applyProtection="0"/>
    <xf numFmtId="0" fontId="24" fillId="4" borderId="4" applyNumberFormat="0" applyFont="0" applyAlignment="0" applyProtection="0"/>
    <xf numFmtId="0" fontId="24" fillId="4" borderId="4" applyNumberFormat="0" applyFont="0" applyAlignment="0" applyProtection="0"/>
    <xf numFmtId="0" fontId="24" fillId="4" borderId="4" applyNumberFormat="0" applyFont="0" applyAlignment="0" applyProtection="0"/>
    <xf numFmtId="0" fontId="24" fillId="4" borderId="4" applyNumberFormat="0" applyFont="0" applyAlignment="0" applyProtection="0"/>
    <xf numFmtId="0" fontId="24" fillId="4" borderId="4" applyNumberFormat="0" applyFont="0" applyAlignment="0" applyProtection="0"/>
    <xf numFmtId="0" fontId="11" fillId="12" borderId="21" applyNumberFormat="0" applyFont="0" applyAlignment="0" applyProtection="0"/>
    <xf numFmtId="7" fontId="32" fillId="0" borderId="0"/>
    <xf numFmtId="7" fontId="32" fillId="0" borderId="0"/>
    <xf numFmtId="37" fontId="46" fillId="35" borderId="0">
      <alignment horizontal="right"/>
    </xf>
    <xf numFmtId="37" fontId="46" fillId="35" borderId="0">
      <alignment horizontal="right"/>
    </xf>
    <xf numFmtId="0" fontId="5" fillId="30" borderId="2" applyNumberFormat="0" applyAlignment="0" applyProtection="0"/>
    <xf numFmtId="0" fontId="47" fillId="31" borderId="22" applyNumberFormat="0" applyAlignment="0" applyProtection="0"/>
    <xf numFmtId="10" fontId="11" fillId="0" borderId="0" applyFont="0" applyFill="0" applyBorder="0" applyAlignment="0" applyProtection="0"/>
    <xf numFmtId="10" fontId="11" fillId="0" borderId="0" applyFont="0" applyFill="0" applyBorder="0" applyAlignment="0" applyProtection="0"/>
    <xf numFmtId="10" fontId="11" fillId="0" borderId="0" applyFont="0" applyFill="0" applyBorder="0" applyAlignment="0" applyProtection="0"/>
    <xf numFmtId="10" fontId="11" fillId="0" borderId="0" applyFont="0" applyFill="0" applyBorder="0" applyAlignment="0" applyProtection="0"/>
    <xf numFmtId="10" fontId="11" fillId="0" borderId="0" applyFont="0" applyFill="0" applyBorder="0" applyAlignment="0" applyProtection="0"/>
    <xf numFmtId="10" fontId="1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8" fillId="0" borderId="0" applyNumberFormat="0" applyFont="0" applyFill="0" applyBorder="0" applyAlignment="0" applyProtection="0">
      <alignment horizontal="left"/>
    </xf>
    <xf numFmtId="0" fontId="48" fillId="0" borderId="0" applyNumberFormat="0" applyFont="0" applyFill="0" applyBorder="0" applyAlignment="0" applyProtection="0">
      <alignment horizontal="left"/>
    </xf>
    <xf numFmtId="15" fontId="48" fillId="0" borderId="0" applyFont="0" applyFill="0" applyBorder="0" applyAlignment="0" applyProtection="0"/>
    <xf numFmtId="15" fontId="48" fillId="0" borderId="0" applyFont="0" applyFill="0" applyBorder="0" applyAlignment="0" applyProtection="0"/>
    <xf numFmtId="4" fontId="48" fillId="0" borderId="0" applyFont="0" applyFill="0" applyBorder="0" applyAlignment="0" applyProtection="0"/>
    <xf numFmtId="4" fontId="48" fillId="0" borderId="0" applyFont="0" applyFill="0" applyBorder="0" applyAlignment="0" applyProtection="0"/>
    <xf numFmtId="0" fontId="49" fillId="0" borderId="23">
      <alignment horizontal="center"/>
    </xf>
    <xf numFmtId="0" fontId="49" fillId="0" borderId="23">
      <alignment horizontal="center"/>
    </xf>
    <xf numFmtId="3" fontId="48" fillId="0" borderId="0" applyFont="0" applyFill="0" applyBorder="0" applyAlignment="0" applyProtection="0"/>
    <xf numFmtId="3" fontId="48" fillId="0" borderId="0" applyFont="0" applyFill="0" applyBorder="0" applyAlignment="0" applyProtection="0"/>
    <xf numFmtId="0" fontId="48" fillId="36" borderId="0" applyNumberFormat="0" applyFont="0" applyBorder="0" applyAlignment="0" applyProtection="0"/>
    <xf numFmtId="0" fontId="48" fillId="36" borderId="0" applyNumberFormat="0" applyFont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9" fillId="0" borderId="24" applyNumberFormat="0" applyFill="0" applyAlignment="0" applyProtection="0"/>
    <xf numFmtId="0" fontId="52" fillId="0" borderId="25" applyNumberFormat="0" applyFill="0" applyAlignment="0" applyProtection="0"/>
    <xf numFmtId="0" fontId="7" fillId="0" borderId="0" applyNumberFormat="0" applyFill="0" applyBorder="0" applyAlignment="0" applyProtection="0"/>
    <xf numFmtId="0" fontId="53" fillId="0" borderId="0" applyNumberFormat="0" applyFill="0" applyBorder="0" applyAlignment="0" applyProtection="0"/>
  </cellStyleXfs>
  <cellXfs count="86">
    <xf numFmtId="0" fontId="0" fillId="0" borderId="0" xfId="0"/>
    <xf numFmtId="0" fontId="13" fillId="0" borderId="0" xfId="0" applyFont="1" applyAlignment="1">
      <alignment horizontal="center"/>
    </xf>
    <xf numFmtId="0" fontId="13" fillId="0" borderId="0" xfId="0" applyFont="1"/>
    <xf numFmtId="164" fontId="0" fillId="0" borderId="0" xfId="1" applyNumberFormat="1" applyFont="1"/>
    <xf numFmtId="164" fontId="0" fillId="0" borderId="0" xfId="0" applyNumberFormat="1"/>
    <xf numFmtId="164" fontId="0" fillId="0" borderId="0" xfId="0" applyNumberFormat="1" applyFill="1"/>
    <xf numFmtId="164" fontId="11" fillId="0" borderId="0" xfId="1" applyNumberFormat="1" applyFont="1" applyFill="1"/>
    <xf numFmtId="164" fontId="0" fillId="0" borderId="0" xfId="1" applyNumberFormat="1" applyFont="1" applyFill="1"/>
    <xf numFmtId="164" fontId="11" fillId="0" borderId="5" xfId="1" applyNumberFormat="1" applyFont="1" applyFill="1" applyBorder="1"/>
    <xf numFmtId="165" fontId="0" fillId="0" borderId="0" xfId="0" applyNumberFormat="1"/>
    <xf numFmtId="164" fontId="0" fillId="0" borderId="6" xfId="1" applyNumberFormat="1" applyFont="1" applyBorder="1"/>
    <xf numFmtId="166" fontId="0" fillId="0" borderId="0" xfId="0" applyNumberFormat="1"/>
    <xf numFmtId="164" fontId="0" fillId="0" borderId="7" xfId="1" applyNumberFormat="1" applyFont="1" applyBorder="1"/>
    <xf numFmtId="166" fontId="0" fillId="0" borderId="6" xfId="0" applyNumberFormat="1" applyBorder="1"/>
    <xf numFmtId="0" fontId="14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Fill="1" applyBorder="1"/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7" fillId="0" borderId="0" xfId="0" applyFont="1"/>
    <xf numFmtId="167" fontId="15" fillId="0" borderId="0" xfId="0" applyNumberFormat="1" applyFont="1"/>
    <xf numFmtId="0" fontId="18" fillId="0" borderId="0" xfId="0" applyFont="1" applyFill="1" applyBorder="1" applyAlignment="1">
      <alignment horizontal="center"/>
    </xf>
    <xf numFmtId="167" fontId="15" fillId="0" borderId="0" xfId="1" applyNumberFormat="1" applyFont="1" applyBorder="1"/>
    <xf numFmtId="9" fontId="15" fillId="0" borderId="0" xfId="2" applyFont="1" applyBorder="1"/>
    <xf numFmtId="167" fontId="15" fillId="0" borderId="0" xfId="1" applyNumberFormat="1" applyFont="1" applyFill="1" applyBorder="1"/>
    <xf numFmtId="167" fontId="15" fillId="0" borderId="0" xfId="1" applyNumberFormat="1" applyFont="1" applyBorder="1" applyAlignment="1">
      <alignment horizontal="right"/>
    </xf>
    <xf numFmtId="167" fontId="14" fillId="0" borderId="7" xfId="1" applyNumberFormat="1" applyFont="1" applyBorder="1"/>
    <xf numFmtId="9" fontId="14" fillId="0" borderId="0" xfId="2" applyFont="1" applyBorder="1"/>
    <xf numFmtId="0" fontId="19" fillId="0" borderId="0" xfId="0" applyFont="1" applyAlignment="1">
      <alignment horizontal="right"/>
    </xf>
    <xf numFmtId="0" fontId="20" fillId="0" borderId="0" xfId="0" applyFont="1" applyAlignment="1">
      <alignment horizontal="center"/>
    </xf>
    <xf numFmtId="167" fontId="19" fillId="0" borderId="0" xfId="1" applyNumberFormat="1" applyFont="1" applyBorder="1"/>
    <xf numFmtId="0" fontId="20" fillId="0" borderId="0" xfId="0" applyFont="1" applyFill="1" applyBorder="1" applyAlignment="1">
      <alignment horizontal="center"/>
    </xf>
    <xf numFmtId="167" fontId="21" fillId="0" borderId="0" xfId="1" applyNumberFormat="1" applyFont="1" applyBorder="1"/>
    <xf numFmtId="0" fontId="15" fillId="0" borderId="0" xfId="0" applyFont="1" applyAlignment="1">
      <alignment horizontal="right"/>
    </xf>
    <xf numFmtId="167" fontId="19" fillId="0" borderId="0" xfId="1" applyNumberFormat="1" applyFont="1" applyFill="1" applyBorder="1"/>
    <xf numFmtId="0" fontId="22" fillId="0" borderId="0" xfId="0" applyFont="1"/>
    <xf numFmtId="43" fontId="15" fillId="0" borderId="0" xfId="0" applyNumberFormat="1" applyFont="1" applyAlignment="1">
      <alignment horizontal="right"/>
    </xf>
    <xf numFmtId="0" fontId="23" fillId="0" borderId="0" xfId="0" applyFont="1" applyAlignment="1">
      <alignment wrapText="1"/>
    </xf>
    <xf numFmtId="168" fontId="22" fillId="0" borderId="0" xfId="0" applyNumberFormat="1" applyFont="1"/>
    <xf numFmtId="0" fontId="23" fillId="0" borderId="0" xfId="0" applyFont="1" applyFill="1" applyBorder="1"/>
    <xf numFmtId="43" fontId="23" fillId="0" borderId="0" xfId="0" applyNumberFormat="1" applyFont="1"/>
    <xf numFmtId="0" fontId="23" fillId="0" borderId="0" xfId="0" applyFont="1"/>
    <xf numFmtId="43" fontId="23" fillId="0" borderId="0" xfId="0" applyNumberFormat="1" applyFont="1" applyFill="1"/>
    <xf numFmtId="0" fontId="15" fillId="0" borderId="0" xfId="0" applyFont="1" applyFill="1"/>
    <xf numFmtId="0" fontId="16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169" fontId="15" fillId="0" borderId="0" xfId="0" applyNumberFormat="1" applyFont="1"/>
    <xf numFmtId="0" fontId="22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19" fillId="0" borderId="0" xfId="0" applyFont="1" applyFill="1" applyBorder="1"/>
    <xf numFmtId="170" fontId="19" fillId="0" borderId="8" xfId="1" applyNumberFormat="1" applyFont="1" applyBorder="1"/>
    <xf numFmtId="0" fontId="19" fillId="0" borderId="0" xfId="0" applyFont="1" applyAlignment="1">
      <alignment horizontal="left"/>
    </xf>
    <xf numFmtId="43" fontId="19" fillId="0" borderId="0" xfId="1" applyFont="1"/>
    <xf numFmtId="169" fontId="19" fillId="0" borderId="0" xfId="0" applyNumberFormat="1" applyFont="1" applyFill="1" applyBorder="1"/>
    <xf numFmtId="0" fontId="19" fillId="0" borderId="0" xfId="0" applyFont="1"/>
    <xf numFmtId="43" fontId="19" fillId="0" borderId="0" xfId="0" applyNumberFormat="1" applyFont="1"/>
    <xf numFmtId="171" fontId="19" fillId="0" borderId="0" xfId="0" applyNumberFormat="1" applyFont="1" applyFill="1" applyBorder="1" applyAlignment="1">
      <alignment horizontal="right"/>
    </xf>
    <xf numFmtId="172" fontId="19" fillId="0" borderId="0" xfId="0" applyNumberFormat="1" applyFont="1"/>
    <xf numFmtId="169" fontId="22" fillId="0" borderId="0" xfId="0" applyNumberFormat="1" applyFont="1"/>
    <xf numFmtId="173" fontId="22" fillId="0" borderId="0" xfId="0" applyNumberFormat="1" applyFont="1" applyFill="1" applyBorder="1"/>
    <xf numFmtId="0" fontId="0" fillId="0" borderId="0" xfId="0" applyFill="1" applyBorder="1"/>
    <xf numFmtId="43" fontId="0" fillId="0" borderId="0" xfId="0" applyNumberFormat="1"/>
    <xf numFmtId="173" fontId="0" fillId="0" borderId="0" xfId="0" applyNumberFormat="1"/>
    <xf numFmtId="169" fontId="0" fillId="0" borderId="0" xfId="0" applyNumberFormat="1"/>
    <xf numFmtId="169" fontId="0" fillId="0" borderId="0" xfId="0" applyNumberFormat="1" applyBorder="1"/>
    <xf numFmtId="169" fontId="0" fillId="0" borderId="0" xfId="0" applyNumberFormat="1" applyFill="1"/>
    <xf numFmtId="174" fontId="0" fillId="0" borderId="0" xfId="0" applyNumberFormat="1"/>
    <xf numFmtId="164" fontId="15" fillId="0" borderId="0" xfId="0" applyNumberFormat="1" applyFont="1" applyFill="1"/>
    <xf numFmtId="167" fontId="22" fillId="0" borderId="0" xfId="0" applyNumberFormat="1" applyFont="1"/>
    <xf numFmtId="164" fontId="15" fillId="0" borderId="0" xfId="1" applyNumberFormat="1" applyFont="1"/>
    <xf numFmtId="164" fontId="15" fillId="0" borderId="0" xfId="1" applyNumberFormat="1" applyFont="1" applyFill="1" applyBorder="1"/>
    <xf numFmtId="164" fontId="15" fillId="0" borderId="0" xfId="1" applyNumberFormat="1" applyFont="1" applyBorder="1"/>
    <xf numFmtId="164" fontId="14" fillId="0" borderId="7" xfId="1" applyNumberFormat="1" applyFont="1" applyBorder="1"/>
    <xf numFmtId="164" fontId="14" fillId="0" borderId="7" xfId="1" applyNumberFormat="1" applyFont="1" applyFill="1" applyBorder="1"/>
    <xf numFmtId="164" fontId="15" fillId="0" borderId="0" xfId="0" applyNumberFormat="1" applyFont="1"/>
    <xf numFmtId="164" fontId="18" fillId="0" borderId="0" xfId="0" applyNumberFormat="1" applyFont="1" applyFill="1" applyBorder="1" applyAlignment="1">
      <alignment horizontal="center"/>
    </xf>
    <xf numFmtId="164" fontId="15" fillId="0" borderId="0" xfId="0" applyNumberFormat="1" applyFont="1" applyFill="1" applyBorder="1"/>
    <xf numFmtId="164" fontId="14" fillId="0" borderId="0" xfId="1" applyNumberFormat="1" applyFont="1" applyFill="1" applyBorder="1"/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0" fillId="0" borderId="0" xfId="0" applyAlignment="1">
      <alignment horizontal="left"/>
    </xf>
    <xf numFmtId="0" fontId="12" fillId="0" borderId="0" xfId="0" applyFont="1" applyAlignment="1"/>
  </cellXfs>
  <cellStyles count="1008">
    <cellStyle name="$comma" xfId="3"/>
    <cellStyle name="$comma 2" xfId="4"/>
    <cellStyle name="$comma 3" xfId="5"/>
    <cellStyle name="20% - Accent1 2" xfId="6"/>
    <cellStyle name="20% - Accent1 3" xfId="7"/>
    <cellStyle name="20% - Accent1 4" xfId="8"/>
    <cellStyle name="20% - Accent1 5" xfId="9"/>
    <cellStyle name="20% - Accent1 6" xfId="10"/>
    <cellStyle name="20% - Accent1 7" xfId="11"/>
    <cellStyle name="20% - Accent2 2" xfId="12"/>
    <cellStyle name="20% - Accent2 3" xfId="13"/>
    <cellStyle name="20% - Accent2 4" xfId="14"/>
    <cellStyle name="20% - Accent2 5" xfId="15"/>
    <cellStyle name="20% - Accent2 6" xfId="16"/>
    <cellStyle name="20% - Accent2 7" xfId="17"/>
    <cellStyle name="20% - Accent3 2" xfId="18"/>
    <cellStyle name="20% - Accent3 3" xfId="19"/>
    <cellStyle name="20% - Accent3 4" xfId="20"/>
    <cellStyle name="20% - Accent3 5" xfId="21"/>
    <cellStyle name="20% - Accent3 6" xfId="22"/>
    <cellStyle name="20% - Accent3 7" xfId="23"/>
    <cellStyle name="20% - Accent4 2" xfId="24"/>
    <cellStyle name="20% - Accent4 3" xfId="25"/>
    <cellStyle name="20% - Accent4 4" xfId="26"/>
    <cellStyle name="20% - Accent4 5" xfId="27"/>
    <cellStyle name="20% - Accent4 6" xfId="28"/>
    <cellStyle name="20% - Accent4 7" xfId="29"/>
    <cellStyle name="20% - Accent5 2" xfId="30"/>
    <cellStyle name="20% - Accent5 3" xfId="31"/>
    <cellStyle name="20% - Accent5 4" xfId="32"/>
    <cellStyle name="20% - Accent5 5" xfId="33"/>
    <cellStyle name="20% - Accent5 6" xfId="34"/>
    <cellStyle name="20% - Accent5 7" xfId="35"/>
    <cellStyle name="20% - Accent6 2" xfId="36"/>
    <cellStyle name="20% - Accent6 3" xfId="37"/>
    <cellStyle name="20% - Accent6 4" xfId="38"/>
    <cellStyle name="20% - Accent6 5" xfId="39"/>
    <cellStyle name="20% - Accent6 6" xfId="40"/>
    <cellStyle name="20% - Accent6 7" xfId="41"/>
    <cellStyle name="40% - Accent1 2" xfId="42"/>
    <cellStyle name="40% - Accent1 3" xfId="43"/>
    <cellStyle name="40% - Accent1 4" xfId="44"/>
    <cellStyle name="40% - Accent1 5" xfId="45"/>
    <cellStyle name="40% - Accent1 6" xfId="46"/>
    <cellStyle name="40% - Accent1 7" xfId="47"/>
    <cellStyle name="40% - Accent2 2" xfId="48"/>
    <cellStyle name="40% - Accent2 3" xfId="49"/>
    <cellStyle name="40% - Accent2 4" xfId="50"/>
    <cellStyle name="40% - Accent2 5" xfId="51"/>
    <cellStyle name="40% - Accent2 6" xfId="52"/>
    <cellStyle name="40% - Accent2 7" xfId="53"/>
    <cellStyle name="40% - Accent3 2" xfId="54"/>
    <cellStyle name="40% - Accent3 3" xfId="55"/>
    <cellStyle name="40% - Accent3 4" xfId="56"/>
    <cellStyle name="40% - Accent3 5" xfId="57"/>
    <cellStyle name="40% - Accent3 6" xfId="58"/>
    <cellStyle name="40% - Accent3 7" xfId="59"/>
    <cellStyle name="40% - Accent4 2" xfId="60"/>
    <cellStyle name="40% - Accent4 3" xfId="61"/>
    <cellStyle name="40% - Accent4 4" xfId="62"/>
    <cellStyle name="40% - Accent4 5" xfId="63"/>
    <cellStyle name="40% - Accent4 6" xfId="64"/>
    <cellStyle name="40% - Accent4 7" xfId="65"/>
    <cellStyle name="40% - Accent5 2" xfId="66"/>
    <cellStyle name="40% - Accent5 3" xfId="67"/>
    <cellStyle name="40% - Accent5 4" xfId="68"/>
    <cellStyle name="40% - Accent5 5" xfId="69"/>
    <cellStyle name="40% - Accent5 6" xfId="70"/>
    <cellStyle name="40% - Accent5 7" xfId="71"/>
    <cellStyle name="40% - Accent6 2" xfId="72"/>
    <cellStyle name="40% - Accent6 3" xfId="73"/>
    <cellStyle name="40% - Accent6 4" xfId="74"/>
    <cellStyle name="40% - Accent6 5" xfId="75"/>
    <cellStyle name="40% - Accent6 6" xfId="76"/>
    <cellStyle name="40% - Accent6 7" xfId="77"/>
    <cellStyle name="60% - Accent1 2" xfId="78"/>
    <cellStyle name="60% - Accent1 3" xfId="79"/>
    <cellStyle name="60% - Accent2 2" xfId="80"/>
    <cellStyle name="60% - Accent2 3" xfId="81"/>
    <cellStyle name="60% - Accent3 2" xfId="82"/>
    <cellStyle name="60% - Accent3 3" xfId="83"/>
    <cellStyle name="60% - Accent4 2" xfId="84"/>
    <cellStyle name="60% - Accent4 3" xfId="85"/>
    <cellStyle name="60% - Accent5 2" xfId="86"/>
    <cellStyle name="60% - Accent5 3" xfId="87"/>
    <cellStyle name="60% - Accent6 2" xfId="88"/>
    <cellStyle name="60% - Accent6 3" xfId="89"/>
    <cellStyle name="Accent1 2" xfId="90"/>
    <cellStyle name="Accent1 3" xfId="91"/>
    <cellStyle name="Accent2 2" xfId="92"/>
    <cellStyle name="Accent2 3" xfId="93"/>
    <cellStyle name="Accent3 2" xfId="94"/>
    <cellStyle name="Accent3 3" xfId="95"/>
    <cellStyle name="Accent4 2" xfId="96"/>
    <cellStyle name="Accent4 3" xfId="97"/>
    <cellStyle name="Accent5 2" xfId="98"/>
    <cellStyle name="Accent5 3" xfId="99"/>
    <cellStyle name="Accent6 2" xfId="100"/>
    <cellStyle name="Accent6 3" xfId="101"/>
    <cellStyle name="Bad 2" xfId="102"/>
    <cellStyle name="Bad 3" xfId="103"/>
    <cellStyle name="Calculation 2" xfId="104"/>
    <cellStyle name="Calculation 3" xfId="105"/>
    <cellStyle name="Check Cell 2" xfId="106"/>
    <cellStyle name="Check Cell 3" xfId="107"/>
    <cellStyle name="Comma 10" xfId="108"/>
    <cellStyle name="Comma 10 2" xfId="109"/>
    <cellStyle name="Comma 11" xfId="110"/>
    <cellStyle name="Comma 12" xfId="111"/>
    <cellStyle name="Comma 13" xfId="112"/>
    <cellStyle name="Comma 134" xfId="113"/>
    <cellStyle name="Comma 14" xfId="1"/>
    <cellStyle name="Comma 2" xfId="114"/>
    <cellStyle name="Comma 2 2" xfId="115"/>
    <cellStyle name="Comma 2 2 2" xfId="116"/>
    <cellStyle name="Comma 3" xfId="117"/>
    <cellStyle name="Comma 3 2" xfId="118"/>
    <cellStyle name="Comma 3 2 2" xfId="119"/>
    <cellStyle name="Comma 3 2 2 2" xfId="120"/>
    <cellStyle name="Comma 3 2 3" xfId="121"/>
    <cellStyle name="Comma 3 3" xfId="122"/>
    <cellStyle name="Comma 3 3 2" xfId="123"/>
    <cellStyle name="Comma 3 3 2 2" xfId="124"/>
    <cellStyle name="Comma 3 3 3" xfId="125"/>
    <cellStyle name="Comma 3 4" xfId="126"/>
    <cellStyle name="Comma 3 4 2" xfId="127"/>
    <cellStyle name="Comma 3 4 2 2" xfId="128"/>
    <cellStyle name="Comma 3 4 3" xfId="129"/>
    <cellStyle name="Comma 3 5" xfId="130"/>
    <cellStyle name="Comma 3 5 2" xfId="131"/>
    <cellStyle name="Comma 3 5 2 2" xfId="132"/>
    <cellStyle name="Comma 3 5 3" xfId="133"/>
    <cellStyle name="Comma 3 6" xfId="134"/>
    <cellStyle name="Comma 3 6 2" xfId="135"/>
    <cellStyle name="Comma 3 6 2 2" xfId="136"/>
    <cellStyle name="Comma 3 6 3" xfId="137"/>
    <cellStyle name="Comma 3 7" xfId="138"/>
    <cellStyle name="Comma 3 7 2" xfId="139"/>
    <cellStyle name="Comma 3 8" xfId="140"/>
    <cellStyle name="Comma 4" xfId="141"/>
    <cellStyle name="Comma 4 2" xfId="142"/>
    <cellStyle name="Comma 5" xfId="143"/>
    <cellStyle name="Comma 5 2" xfId="144"/>
    <cellStyle name="Comma 5 3" xfId="145"/>
    <cellStyle name="Comma 6" xfId="146"/>
    <cellStyle name="Comma 6 2" xfId="147"/>
    <cellStyle name="Comma 7" xfId="148"/>
    <cellStyle name="Comma 7 2" xfId="149"/>
    <cellStyle name="Comma 8" xfId="150"/>
    <cellStyle name="Comma 9" xfId="151"/>
    <cellStyle name="comma zerodec" xfId="152"/>
    <cellStyle name="comma zerodec 2" xfId="153"/>
    <cellStyle name="comma zerodec 2 2" xfId="154"/>
    <cellStyle name="comma zerodec 3" xfId="155"/>
    <cellStyle name="comma zerodec 3 2" xfId="156"/>
    <cellStyle name="Currency 2" xfId="157"/>
    <cellStyle name="Currency 2 2" xfId="158"/>
    <cellStyle name="Currency 2 2 2" xfId="159"/>
    <cellStyle name="Currency 2 5" xfId="160"/>
    <cellStyle name="Currency 3" xfId="161"/>
    <cellStyle name="Currency 3 2" xfId="162"/>
    <cellStyle name="Currency 4" xfId="163"/>
    <cellStyle name="Currency 5" xfId="164"/>
    <cellStyle name="Currency 5 2" xfId="165"/>
    <cellStyle name="Currency 6" xfId="166"/>
    <cellStyle name="Currency 7" xfId="167"/>
    <cellStyle name="Currency 8" xfId="168"/>
    <cellStyle name="Currency1" xfId="169"/>
    <cellStyle name="Currency1 2" xfId="170"/>
    <cellStyle name="Currency1 2 2" xfId="171"/>
    <cellStyle name="Currency1 3" xfId="172"/>
    <cellStyle name="Currency1 3 2" xfId="173"/>
    <cellStyle name="Dollar (zero dec)" xfId="174"/>
    <cellStyle name="Dollar (zero dec) 2" xfId="175"/>
    <cellStyle name="Dollar (zero dec) 2 2" xfId="176"/>
    <cellStyle name="Dollar (zero dec) 3" xfId="177"/>
    <cellStyle name="Dollar (zero dec) 3 2" xfId="178"/>
    <cellStyle name="Explanatory Text 2" xfId="179"/>
    <cellStyle name="Explanatory Text 3" xfId="180"/>
    <cellStyle name="Good 2" xfId="181"/>
    <cellStyle name="Good 3" xfId="182"/>
    <cellStyle name="Grey" xfId="183"/>
    <cellStyle name="Grey 2" xfId="184"/>
    <cellStyle name="Header1" xfId="185"/>
    <cellStyle name="Header2" xfId="186"/>
    <cellStyle name="Heading 1 2" xfId="187"/>
    <cellStyle name="Heading 1 3" xfId="188"/>
    <cellStyle name="Heading 2 2" xfId="189"/>
    <cellStyle name="Heading 2 3" xfId="190"/>
    <cellStyle name="Heading 3 2" xfId="191"/>
    <cellStyle name="Heading 3 3" xfId="192"/>
    <cellStyle name="Heading 4 2" xfId="193"/>
    <cellStyle name="Heading 4 3" xfId="194"/>
    <cellStyle name="Input [yellow]" xfId="195"/>
    <cellStyle name="Input [yellow] 2" xfId="196"/>
    <cellStyle name="Input 2" xfId="197"/>
    <cellStyle name="Input 3" xfId="198"/>
    <cellStyle name="Input 4" xfId="199"/>
    <cellStyle name="Input 5" xfId="200"/>
    <cellStyle name="Input 6" xfId="201"/>
    <cellStyle name="Linked Cell 2" xfId="202"/>
    <cellStyle name="Linked Cell 3" xfId="203"/>
    <cellStyle name="Neutral 2" xfId="204"/>
    <cellStyle name="Neutral 3" xfId="205"/>
    <cellStyle name="Normal" xfId="0" builtinId="0"/>
    <cellStyle name="Normal - Style1" xfId="206"/>
    <cellStyle name="Normal - Style1 2" xfId="207"/>
    <cellStyle name="Normal - Style1 2 2" xfId="208"/>
    <cellStyle name="Normal - Style1 3" xfId="209"/>
    <cellStyle name="Normal - Style1 3 2" xfId="210"/>
    <cellStyle name="Normal - Style1 4" xfId="211"/>
    <cellStyle name="Normal - Style1 5" xfId="212"/>
    <cellStyle name="Normal 10" xfId="213"/>
    <cellStyle name="Normal 10 2" xfId="214"/>
    <cellStyle name="Normal 100" xfId="215"/>
    <cellStyle name="Normal 101" xfId="216"/>
    <cellStyle name="Normal 102" xfId="217"/>
    <cellStyle name="Normal 103" xfId="218"/>
    <cellStyle name="Normal 104" xfId="219"/>
    <cellStyle name="Normal 105" xfId="220"/>
    <cellStyle name="Normal 106" xfId="221"/>
    <cellStyle name="Normal 107" xfId="222"/>
    <cellStyle name="Normal 108" xfId="223"/>
    <cellStyle name="Normal 109" xfId="224"/>
    <cellStyle name="Normal 11" xfId="225"/>
    <cellStyle name="Normal 110" xfId="226"/>
    <cellStyle name="Normal 111" xfId="227"/>
    <cellStyle name="Normal 112" xfId="228"/>
    <cellStyle name="Normal 113" xfId="229"/>
    <cellStyle name="Normal 114" xfId="230"/>
    <cellStyle name="Normal 115" xfId="231"/>
    <cellStyle name="Normal 116" xfId="232"/>
    <cellStyle name="Normal 117" xfId="233"/>
    <cellStyle name="Normal 118" xfId="234"/>
    <cellStyle name="Normal 119" xfId="235"/>
    <cellStyle name="Normal 12" xfId="236"/>
    <cellStyle name="Normal 12 2" xfId="237"/>
    <cellStyle name="Normal 12 2 2" xfId="238"/>
    <cellStyle name="Normal 120" xfId="239"/>
    <cellStyle name="Normal 121" xfId="240"/>
    <cellStyle name="Normal 122" xfId="241"/>
    <cellStyle name="Normal 123" xfId="242"/>
    <cellStyle name="Normal 124" xfId="243"/>
    <cellStyle name="Normal 124 2" xfId="244"/>
    <cellStyle name="Normal 125" xfId="245"/>
    <cellStyle name="Normal 126" xfId="246"/>
    <cellStyle name="Normal 127" xfId="247"/>
    <cellStyle name="Normal 128" xfId="248"/>
    <cellStyle name="Normal 129" xfId="249"/>
    <cellStyle name="Normal 13" xfId="250"/>
    <cellStyle name="Normal 13 2" xfId="251"/>
    <cellStyle name="Normal 13 2 2" xfId="252"/>
    <cellStyle name="Normal 130" xfId="253"/>
    <cellStyle name="Normal 131" xfId="254"/>
    <cellStyle name="Normal 132" xfId="255"/>
    <cellStyle name="Normal 133" xfId="256"/>
    <cellStyle name="Normal 134" xfId="257"/>
    <cellStyle name="Normal 135" xfId="258"/>
    <cellStyle name="Normal 136" xfId="259"/>
    <cellStyle name="Normal 137" xfId="260"/>
    <cellStyle name="Normal 138" xfId="261"/>
    <cellStyle name="Normal 138 2" xfId="262"/>
    <cellStyle name="Normal 139" xfId="263"/>
    <cellStyle name="Normal 14" xfId="264"/>
    <cellStyle name="Normal 14 2" xfId="265"/>
    <cellStyle name="Normal 140" xfId="266"/>
    <cellStyle name="Normal 141" xfId="267"/>
    <cellStyle name="Normal 142" xfId="268"/>
    <cellStyle name="Normal 143" xfId="269"/>
    <cellStyle name="Normal 144" xfId="270"/>
    <cellStyle name="Normal 145" xfId="271"/>
    <cellStyle name="Normal 146" xfId="272"/>
    <cellStyle name="Normal 147" xfId="273"/>
    <cellStyle name="Normal 148" xfId="274"/>
    <cellStyle name="Normal 149" xfId="275"/>
    <cellStyle name="Normal 15" xfId="276"/>
    <cellStyle name="Normal 150" xfId="277"/>
    <cellStyle name="Normal 151" xfId="278"/>
    <cellStyle name="Normal 152" xfId="279"/>
    <cellStyle name="Normal 153" xfId="280"/>
    <cellStyle name="Normal 154" xfId="281"/>
    <cellStyle name="Normal 155" xfId="282"/>
    <cellStyle name="Normal 156" xfId="283"/>
    <cellStyle name="Normal 157" xfId="284"/>
    <cellStyle name="Normal 158" xfId="285"/>
    <cellStyle name="Normal 159" xfId="286"/>
    <cellStyle name="Normal 16" xfId="287"/>
    <cellStyle name="Normal 16 2" xfId="288"/>
    <cellStyle name="Normal 160" xfId="289"/>
    <cellStyle name="Normal 161" xfId="290"/>
    <cellStyle name="Normal 162" xfId="291"/>
    <cellStyle name="Normal 162 2" xfId="292"/>
    <cellStyle name="Normal 163" xfId="293"/>
    <cellStyle name="Normal 163 2" xfId="294"/>
    <cellStyle name="Normal 164" xfId="295"/>
    <cellStyle name="Normal 164 2" xfId="296"/>
    <cellStyle name="Normal 165" xfId="297"/>
    <cellStyle name="Normal 165 2" xfId="298"/>
    <cellStyle name="Normal 166" xfId="299"/>
    <cellStyle name="Normal 166 2" xfId="300"/>
    <cellStyle name="Normal 167" xfId="301"/>
    <cellStyle name="Normal 167 2" xfId="302"/>
    <cellStyle name="Normal 168" xfId="303"/>
    <cellStyle name="Normal 168 2" xfId="304"/>
    <cellStyle name="Normal 169" xfId="305"/>
    <cellStyle name="Normal 169 2" xfId="306"/>
    <cellStyle name="Normal 17" xfId="307"/>
    <cellStyle name="Normal 170" xfId="308"/>
    <cellStyle name="Normal 171" xfId="309"/>
    <cellStyle name="Normal 172" xfId="310"/>
    <cellStyle name="Normal 173" xfId="311"/>
    <cellStyle name="Normal 174" xfId="312"/>
    <cellStyle name="Normal 175" xfId="313"/>
    <cellStyle name="Normal 176" xfId="314"/>
    <cellStyle name="Normal 177" xfId="315"/>
    <cellStyle name="Normal 178" xfId="316"/>
    <cellStyle name="Normal 179" xfId="317"/>
    <cellStyle name="Normal 18" xfId="318"/>
    <cellStyle name="Normal 18 2" xfId="319"/>
    <cellStyle name="Normal 180" xfId="320"/>
    <cellStyle name="Normal 181" xfId="321"/>
    <cellStyle name="Normal 182" xfId="322"/>
    <cellStyle name="Normal 183" xfId="323"/>
    <cellStyle name="Normal 184" xfId="324"/>
    <cellStyle name="Normal 185" xfId="325"/>
    <cellStyle name="Normal 186" xfId="326"/>
    <cellStyle name="Normal 187" xfId="327"/>
    <cellStyle name="Normal 188" xfId="328"/>
    <cellStyle name="Normal 189" xfId="329"/>
    <cellStyle name="Normal 19" xfId="330"/>
    <cellStyle name="Normal 19 2" xfId="331"/>
    <cellStyle name="Normal 190" xfId="332"/>
    <cellStyle name="Normal 191" xfId="333"/>
    <cellStyle name="Normal 192" xfId="334"/>
    <cellStyle name="Normal 193" xfId="335"/>
    <cellStyle name="Normal 194" xfId="336"/>
    <cellStyle name="Normal 195" xfId="337"/>
    <cellStyle name="Normal 196" xfId="338"/>
    <cellStyle name="Normal 197" xfId="339"/>
    <cellStyle name="Normal 198" xfId="340"/>
    <cellStyle name="Normal 199" xfId="341"/>
    <cellStyle name="Normal 2" xfId="342"/>
    <cellStyle name="Normal 2 2" xfId="343"/>
    <cellStyle name="Normal 2 2 2" xfId="344"/>
    <cellStyle name="Normal 2 2 3" xfId="345"/>
    <cellStyle name="Normal 2 3" xfId="346"/>
    <cellStyle name="Normal 20" xfId="347"/>
    <cellStyle name="Normal 200" xfId="348"/>
    <cellStyle name="Normal 201" xfId="349"/>
    <cellStyle name="Normal 202" xfId="350"/>
    <cellStyle name="Normal 203" xfId="351"/>
    <cellStyle name="Normal 204" xfId="352"/>
    <cellStyle name="Normal 205" xfId="353"/>
    <cellStyle name="Normal 206" xfId="354"/>
    <cellStyle name="Normal 207" xfId="355"/>
    <cellStyle name="Normal 208" xfId="356"/>
    <cellStyle name="Normal 209" xfId="357"/>
    <cellStyle name="Normal 21" xfId="358"/>
    <cellStyle name="Normal 210" xfId="359"/>
    <cellStyle name="Normal 211" xfId="360"/>
    <cellStyle name="Normal 212" xfId="361"/>
    <cellStyle name="Normal 213" xfId="362"/>
    <cellStyle name="Normal 214" xfId="363"/>
    <cellStyle name="Normal 215" xfId="364"/>
    <cellStyle name="Normal 216" xfId="365"/>
    <cellStyle name="Normal 217" xfId="366"/>
    <cellStyle name="Normal 218" xfId="367"/>
    <cellStyle name="Normal 219" xfId="368"/>
    <cellStyle name="Normal 22" xfId="369"/>
    <cellStyle name="Normal 22 2" xfId="370"/>
    <cellStyle name="Normal 220" xfId="371"/>
    <cellStyle name="Normal 221" xfId="372"/>
    <cellStyle name="Normal 222" xfId="373"/>
    <cellStyle name="Normal 223" xfId="374"/>
    <cellStyle name="Normal 224" xfId="375"/>
    <cellStyle name="Normal 225" xfId="376"/>
    <cellStyle name="Normal 226" xfId="377"/>
    <cellStyle name="Normal 227" xfId="378"/>
    <cellStyle name="Normal 228" xfId="379"/>
    <cellStyle name="Normal 229" xfId="380"/>
    <cellStyle name="Normal 23" xfId="381"/>
    <cellStyle name="Normal 230" xfId="382"/>
    <cellStyle name="Normal 231" xfId="383"/>
    <cellStyle name="Normal 231 2" xfId="384"/>
    <cellStyle name="Normal 232" xfId="385"/>
    <cellStyle name="Normal 233" xfId="386"/>
    <cellStyle name="Normal 234" xfId="387"/>
    <cellStyle name="Normal 234 2" xfId="388"/>
    <cellStyle name="Normal 235" xfId="389"/>
    <cellStyle name="Normal 236" xfId="390"/>
    <cellStyle name="Normal 236 2" xfId="391"/>
    <cellStyle name="Normal 237" xfId="392"/>
    <cellStyle name="Normal 237 2" xfId="393"/>
    <cellStyle name="Normal 238" xfId="394"/>
    <cellStyle name="Normal 239" xfId="395"/>
    <cellStyle name="Normal 24" xfId="396"/>
    <cellStyle name="Normal 240" xfId="397"/>
    <cellStyle name="Normal 240 2" xfId="398"/>
    <cellStyle name="Normal 241" xfId="399"/>
    <cellStyle name="Normal 242" xfId="400"/>
    <cellStyle name="Normal 242 2" xfId="401"/>
    <cellStyle name="Normal 243" xfId="402"/>
    <cellStyle name="Normal 244" xfId="403"/>
    <cellStyle name="Normal 244 2" xfId="404"/>
    <cellStyle name="Normal 245" xfId="405"/>
    <cellStyle name="Normal 245 2" xfId="406"/>
    <cellStyle name="Normal 246" xfId="407"/>
    <cellStyle name="Normal 246 2" xfId="408"/>
    <cellStyle name="Normal 247" xfId="409"/>
    <cellStyle name="Normal 247 2" xfId="410"/>
    <cellStyle name="Normal 248" xfId="411"/>
    <cellStyle name="Normal 248 2" xfId="412"/>
    <cellStyle name="Normal 249" xfId="413"/>
    <cellStyle name="Normal 249 2" xfId="414"/>
    <cellStyle name="Normal 25" xfId="415"/>
    <cellStyle name="Normal 250" xfId="416"/>
    <cellStyle name="Normal 251" xfId="417"/>
    <cellStyle name="Normal 251 2" xfId="418"/>
    <cellStyle name="Normal 252" xfId="419"/>
    <cellStyle name="Normal 252 2" xfId="420"/>
    <cellStyle name="Normal 253" xfId="421"/>
    <cellStyle name="Normal 253 2" xfId="422"/>
    <cellStyle name="Normal 254" xfId="423"/>
    <cellStyle name="Normal 255" xfId="424"/>
    <cellStyle name="Normal 255 2" xfId="425"/>
    <cellStyle name="Normal 256" xfId="426"/>
    <cellStyle name="Normal 257" xfId="427"/>
    <cellStyle name="Normal 257 2" xfId="428"/>
    <cellStyle name="Normal 258" xfId="429"/>
    <cellStyle name="Normal 258 2" xfId="430"/>
    <cellStyle name="Normal 259" xfId="431"/>
    <cellStyle name="Normal 259 2" xfId="432"/>
    <cellStyle name="Normal 26" xfId="433"/>
    <cellStyle name="Normal 260" xfId="434"/>
    <cellStyle name="Normal 260 2" xfId="435"/>
    <cellStyle name="Normal 261" xfId="436"/>
    <cellStyle name="Normal 261 2" xfId="437"/>
    <cellStyle name="Normal 262" xfId="438"/>
    <cellStyle name="Normal 263" xfId="439"/>
    <cellStyle name="Normal 263 2" xfId="440"/>
    <cellStyle name="Normal 264" xfId="441"/>
    <cellStyle name="Normal 264 2" xfId="442"/>
    <cellStyle name="Normal 265" xfId="443"/>
    <cellStyle name="Normal 265 2" xfId="444"/>
    <cellStyle name="Normal 266" xfId="445"/>
    <cellStyle name="Normal 266 2" xfId="446"/>
    <cellStyle name="Normal 267" xfId="447"/>
    <cellStyle name="Normal 268" xfId="448"/>
    <cellStyle name="Normal 268 2" xfId="449"/>
    <cellStyle name="Normal 269" xfId="450"/>
    <cellStyle name="Normal 269 2" xfId="451"/>
    <cellStyle name="Normal 27" xfId="452"/>
    <cellStyle name="Normal 270" xfId="453"/>
    <cellStyle name="Normal 271" xfId="454"/>
    <cellStyle name="Normal 271 2" xfId="455"/>
    <cellStyle name="Normal 272" xfId="456"/>
    <cellStyle name="Normal 272 2" xfId="457"/>
    <cellStyle name="Normal 273" xfId="458"/>
    <cellStyle name="Normal 273 2" xfId="459"/>
    <cellStyle name="Normal 274" xfId="460"/>
    <cellStyle name="Normal 274 2" xfId="461"/>
    <cellStyle name="Normal 275" xfId="462"/>
    <cellStyle name="Normal 275 2" xfId="463"/>
    <cellStyle name="Normal 276" xfId="464"/>
    <cellStyle name="Normal 276 2" xfId="465"/>
    <cellStyle name="Normal 277" xfId="466"/>
    <cellStyle name="Normal 277 2" xfId="467"/>
    <cellStyle name="Normal 278" xfId="468"/>
    <cellStyle name="Normal 279" xfId="469"/>
    <cellStyle name="Normal 279 2" xfId="470"/>
    <cellStyle name="Normal 28" xfId="471"/>
    <cellStyle name="Normal 28 2" xfId="472"/>
    <cellStyle name="Normal 280" xfId="473"/>
    <cellStyle name="Normal 280 2" xfId="474"/>
    <cellStyle name="Normal 281" xfId="475"/>
    <cellStyle name="Normal 282" xfId="476"/>
    <cellStyle name="Normal 282 2" xfId="477"/>
    <cellStyle name="Normal 283" xfId="478"/>
    <cellStyle name="Normal 283 2" xfId="479"/>
    <cellStyle name="Normal 284" xfId="480"/>
    <cellStyle name="Normal 284 2" xfId="481"/>
    <cellStyle name="Normal 285" xfId="482"/>
    <cellStyle name="Normal 285 2" xfId="483"/>
    <cellStyle name="Normal 286" xfId="484"/>
    <cellStyle name="Normal 286 2" xfId="485"/>
    <cellStyle name="Normal 287" xfId="486"/>
    <cellStyle name="Normal 287 2" xfId="487"/>
    <cellStyle name="Normal 288" xfId="488"/>
    <cellStyle name="Normal 288 2" xfId="489"/>
    <cellStyle name="Normal 289" xfId="490"/>
    <cellStyle name="Normal 289 2" xfId="491"/>
    <cellStyle name="Normal 29" xfId="492"/>
    <cellStyle name="Normal 290" xfId="493"/>
    <cellStyle name="Normal 291" xfId="494"/>
    <cellStyle name="Normal 292" xfId="495"/>
    <cellStyle name="Normal 293" xfId="496"/>
    <cellStyle name="Normal 294" xfId="497"/>
    <cellStyle name="Normal 295" xfId="498"/>
    <cellStyle name="Normal 296" xfId="499"/>
    <cellStyle name="Normal 297" xfId="500"/>
    <cellStyle name="Normal 298" xfId="501"/>
    <cellStyle name="Normal 299" xfId="502"/>
    <cellStyle name="Normal 3" xfId="503"/>
    <cellStyle name="Normal 3 2" xfId="504"/>
    <cellStyle name="Normal 3 2 2" xfId="505"/>
    <cellStyle name="Normal 3 3" xfId="506"/>
    <cellStyle name="Normal 30" xfId="507"/>
    <cellStyle name="Normal 300" xfId="508"/>
    <cellStyle name="Normal 301" xfId="509"/>
    <cellStyle name="Normal 302" xfId="510"/>
    <cellStyle name="Normal 303" xfId="511"/>
    <cellStyle name="Normal 304" xfId="512"/>
    <cellStyle name="Normal 305" xfId="513"/>
    <cellStyle name="Normal 306" xfId="514"/>
    <cellStyle name="Normal 307" xfId="515"/>
    <cellStyle name="Normal 308" xfId="516"/>
    <cellStyle name="Normal 309" xfId="517"/>
    <cellStyle name="Normal 31" xfId="518"/>
    <cellStyle name="Normal 310" xfId="519"/>
    <cellStyle name="Normal 311" xfId="520"/>
    <cellStyle name="Normal 312" xfId="521"/>
    <cellStyle name="Normal 313" xfId="522"/>
    <cellStyle name="Normal 314" xfId="523"/>
    <cellStyle name="Normal 315" xfId="524"/>
    <cellStyle name="Normal 316" xfId="525"/>
    <cellStyle name="Normal 317" xfId="526"/>
    <cellStyle name="Normal 318" xfId="527"/>
    <cellStyle name="Normal 319" xfId="528"/>
    <cellStyle name="Normal 32" xfId="529"/>
    <cellStyle name="Normal 320" xfId="530"/>
    <cellStyle name="Normal 321" xfId="531"/>
    <cellStyle name="Normal 322" xfId="532"/>
    <cellStyle name="Normal 323" xfId="533"/>
    <cellStyle name="Normal 324" xfId="534"/>
    <cellStyle name="Normal 325" xfId="535"/>
    <cellStyle name="Normal 326" xfId="536"/>
    <cellStyle name="Normal 327" xfId="537"/>
    <cellStyle name="Normal 328" xfId="538"/>
    <cellStyle name="Normal 329" xfId="539"/>
    <cellStyle name="Normal 33" xfId="540"/>
    <cellStyle name="Normal 330" xfId="541"/>
    <cellStyle name="Normal 331" xfId="542"/>
    <cellStyle name="Normal 332" xfId="543"/>
    <cellStyle name="Normal 333" xfId="544"/>
    <cellStyle name="Normal 334" xfId="545"/>
    <cellStyle name="Normal 335" xfId="546"/>
    <cellStyle name="Normal 336" xfId="547"/>
    <cellStyle name="Normal 337" xfId="548"/>
    <cellStyle name="Normal 337 2" xfId="549"/>
    <cellStyle name="Normal 338" xfId="550"/>
    <cellStyle name="Normal 339" xfId="551"/>
    <cellStyle name="Normal 339 2" xfId="552"/>
    <cellStyle name="Normal 34" xfId="553"/>
    <cellStyle name="Normal 340" xfId="554"/>
    <cellStyle name="Normal 341" xfId="555"/>
    <cellStyle name="Normal 341 2" xfId="556"/>
    <cellStyle name="Normal 342" xfId="557"/>
    <cellStyle name="Normal 342 2" xfId="558"/>
    <cellStyle name="Normal 343" xfId="559"/>
    <cellStyle name="Normal 344" xfId="560"/>
    <cellStyle name="Normal 344 2" xfId="561"/>
    <cellStyle name="Normal 345" xfId="562"/>
    <cellStyle name="Normal 346" xfId="563"/>
    <cellStyle name="Normal 347" xfId="564"/>
    <cellStyle name="Normal 347 2" xfId="565"/>
    <cellStyle name="Normal 348" xfId="566"/>
    <cellStyle name="Normal 349" xfId="567"/>
    <cellStyle name="Normal 349 2" xfId="568"/>
    <cellStyle name="Normal 35" xfId="569"/>
    <cellStyle name="Normal 350" xfId="570"/>
    <cellStyle name="Normal 351" xfId="571"/>
    <cellStyle name="Normal 352" xfId="572"/>
    <cellStyle name="Normal 353" xfId="573"/>
    <cellStyle name="Normal 353 2" xfId="574"/>
    <cellStyle name="Normal 354" xfId="575"/>
    <cellStyle name="Normal 355" xfId="576"/>
    <cellStyle name="Normal 356" xfId="577"/>
    <cellStyle name="Normal 356 2" xfId="578"/>
    <cellStyle name="Normal 357" xfId="579"/>
    <cellStyle name="Normal 358" xfId="580"/>
    <cellStyle name="Normal 358 2" xfId="581"/>
    <cellStyle name="Normal 359" xfId="582"/>
    <cellStyle name="Normal 36" xfId="583"/>
    <cellStyle name="Normal 360" xfId="584"/>
    <cellStyle name="Normal 360 2" xfId="585"/>
    <cellStyle name="Normal 361" xfId="586"/>
    <cellStyle name="Normal 362" xfId="587"/>
    <cellStyle name="Normal 363" xfId="588"/>
    <cellStyle name="Normal 364" xfId="589"/>
    <cellStyle name="Normal 365" xfId="590"/>
    <cellStyle name="Normal 365 2" xfId="591"/>
    <cellStyle name="Normal 366" xfId="592"/>
    <cellStyle name="Normal 367" xfId="593"/>
    <cellStyle name="Normal 367 2" xfId="594"/>
    <cellStyle name="Normal 368" xfId="595"/>
    <cellStyle name="Normal 369" xfId="596"/>
    <cellStyle name="Normal 37" xfId="597"/>
    <cellStyle name="Normal 370" xfId="598"/>
    <cellStyle name="Normal 370 2" xfId="599"/>
    <cellStyle name="Normal 371" xfId="600"/>
    <cellStyle name="Normal 372" xfId="601"/>
    <cellStyle name="Normal 373" xfId="602"/>
    <cellStyle name="Normal 374" xfId="603"/>
    <cellStyle name="Normal 374 2" xfId="604"/>
    <cellStyle name="Normal 375" xfId="605"/>
    <cellStyle name="Normal 376" xfId="606"/>
    <cellStyle name="Normal 376 2" xfId="607"/>
    <cellStyle name="Normal 377" xfId="608"/>
    <cellStyle name="Normal 378" xfId="609"/>
    <cellStyle name="Normal 379" xfId="610"/>
    <cellStyle name="Normal 379 2" xfId="611"/>
    <cellStyle name="Normal 38" xfId="612"/>
    <cellStyle name="Normal 380" xfId="613"/>
    <cellStyle name="Normal 381" xfId="614"/>
    <cellStyle name="Normal 381 2" xfId="615"/>
    <cellStyle name="Normal 382" xfId="616"/>
    <cellStyle name="Normal 383" xfId="617"/>
    <cellStyle name="Normal 383 2" xfId="618"/>
    <cellStyle name="Normal 384" xfId="619"/>
    <cellStyle name="Normal 384 2" xfId="620"/>
    <cellStyle name="Normal 385" xfId="621"/>
    <cellStyle name="Normal 385 2" xfId="622"/>
    <cellStyle name="Normal 386" xfId="623"/>
    <cellStyle name="Normal 387" xfId="624"/>
    <cellStyle name="Normal 387 2" xfId="625"/>
    <cellStyle name="Normal 388" xfId="626"/>
    <cellStyle name="Normal 389" xfId="627"/>
    <cellStyle name="Normal 39" xfId="628"/>
    <cellStyle name="Normal 390" xfId="629"/>
    <cellStyle name="Normal 391" xfId="630"/>
    <cellStyle name="Normal 392" xfId="631"/>
    <cellStyle name="Normal 393" xfId="632"/>
    <cellStyle name="Normal 394" xfId="633"/>
    <cellStyle name="Normal 395" xfId="634"/>
    <cellStyle name="Normal 396" xfId="635"/>
    <cellStyle name="Normal 397" xfId="636"/>
    <cellStyle name="Normal 398" xfId="637"/>
    <cellStyle name="Normal 399" xfId="638"/>
    <cellStyle name="Normal 399 2" xfId="639"/>
    <cellStyle name="Normal 4" xfId="640"/>
    <cellStyle name="Normal 4 2" xfId="641"/>
    <cellStyle name="Normal 40" xfId="642"/>
    <cellStyle name="Normal 400" xfId="643"/>
    <cellStyle name="Normal 401" xfId="644"/>
    <cellStyle name="Normal 402" xfId="645"/>
    <cellStyle name="Normal 402 2" xfId="646"/>
    <cellStyle name="Normal 403" xfId="647"/>
    <cellStyle name="Normal 404" xfId="648"/>
    <cellStyle name="Normal 405" xfId="649"/>
    <cellStyle name="Normal 405 2" xfId="650"/>
    <cellStyle name="Normal 406" xfId="651"/>
    <cellStyle name="Normal 407" xfId="652"/>
    <cellStyle name="Normal 407 2" xfId="653"/>
    <cellStyle name="Normal 408" xfId="654"/>
    <cellStyle name="Normal 409" xfId="655"/>
    <cellStyle name="Normal 41" xfId="656"/>
    <cellStyle name="Normal 410" xfId="657"/>
    <cellStyle name="Normal 410 2" xfId="658"/>
    <cellStyle name="Normal 411" xfId="659"/>
    <cellStyle name="Normal 412" xfId="660"/>
    <cellStyle name="Normal 413" xfId="661"/>
    <cellStyle name="Normal 413 2" xfId="662"/>
    <cellStyle name="Normal 414" xfId="663"/>
    <cellStyle name="Normal 415" xfId="664"/>
    <cellStyle name="Normal 416" xfId="665"/>
    <cellStyle name="Normal 416 2" xfId="666"/>
    <cellStyle name="Normal 417" xfId="667"/>
    <cellStyle name="Normal 418" xfId="668"/>
    <cellStyle name="Normal 419" xfId="669"/>
    <cellStyle name="Normal 419 2" xfId="670"/>
    <cellStyle name="Normal 42" xfId="671"/>
    <cellStyle name="Normal 420" xfId="672"/>
    <cellStyle name="Normal 421" xfId="673"/>
    <cellStyle name="Normal 421 2" xfId="674"/>
    <cellStyle name="Normal 422" xfId="675"/>
    <cellStyle name="Normal 423" xfId="676"/>
    <cellStyle name="Normal 424" xfId="677"/>
    <cellStyle name="Normal 424 2" xfId="678"/>
    <cellStyle name="Normal 425" xfId="679"/>
    <cellStyle name="Normal 426" xfId="680"/>
    <cellStyle name="Normal 427" xfId="681"/>
    <cellStyle name="Normal 427 2" xfId="682"/>
    <cellStyle name="Normal 428" xfId="683"/>
    <cellStyle name="Normal 429" xfId="684"/>
    <cellStyle name="Normal 43" xfId="685"/>
    <cellStyle name="Normal 430" xfId="686"/>
    <cellStyle name="Normal 431" xfId="687"/>
    <cellStyle name="Normal 432" xfId="688"/>
    <cellStyle name="Normal 433" xfId="689"/>
    <cellStyle name="Normal 434" xfId="690"/>
    <cellStyle name="Normal 435" xfId="691"/>
    <cellStyle name="Normal 436" xfId="692"/>
    <cellStyle name="Normal 437" xfId="693"/>
    <cellStyle name="Normal 438" xfId="694"/>
    <cellStyle name="Normal 439" xfId="695"/>
    <cellStyle name="Normal 44" xfId="696"/>
    <cellStyle name="Normal 440" xfId="697"/>
    <cellStyle name="Normal 441" xfId="698"/>
    <cellStyle name="Normal 442" xfId="699"/>
    <cellStyle name="Normal 443" xfId="700"/>
    <cellStyle name="Normal 444" xfId="701"/>
    <cellStyle name="Normal 445" xfId="702"/>
    <cellStyle name="Normal 446" xfId="703"/>
    <cellStyle name="Normal 447" xfId="704"/>
    <cellStyle name="Normal 448" xfId="705"/>
    <cellStyle name="Normal 449" xfId="706"/>
    <cellStyle name="Normal 45" xfId="707"/>
    <cellStyle name="Normal 450" xfId="708"/>
    <cellStyle name="Normal 451" xfId="709"/>
    <cellStyle name="Normal 452" xfId="710"/>
    <cellStyle name="Normal 453" xfId="711"/>
    <cellStyle name="Normal 454" xfId="712"/>
    <cellStyle name="Normal 46" xfId="713"/>
    <cellStyle name="Normal 47" xfId="714"/>
    <cellStyle name="Normal 48" xfId="715"/>
    <cellStyle name="Normal 49" xfId="716"/>
    <cellStyle name="Normal 5" xfId="717"/>
    <cellStyle name="Normal 5 2" xfId="718"/>
    <cellStyle name="Normal 5 3" xfId="719"/>
    <cellStyle name="Normal 5 3 2" xfId="720"/>
    <cellStyle name="Normal 5 3 2 2" xfId="721"/>
    <cellStyle name="Normal 5 3 3" xfId="722"/>
    <cellStyle name="Normal 5 4" xfId="723"/>
    <cellStyle name="Normal 5 4 2" xfId="724"/>
    <cellStyle name="Normal 5 4 2 2" xfId="725"/>
    <cellStyle name="Normal 5 4 3" xfId="726"/>
    <cellStyle name="Normal 5 5" xfId="727"/>
    <cellStyle name="Normal 5 5 2" xfId="728"/>
    <cellStyle name="Normal 5 6" xfId="729"/>
    <cellStyle name="Normal 5 7" xfId="730"/>
    <cellStyle name="Normal 50" xfId="731"/>
    <cellStyle name="Normal 51" xfId="732"/>
    <cellStyle name="Normal 52" xfId="733"/>
    <cellStyle name="Normal 53" xfId="734"/>
    <cellStyle name="Normal 54" xfId="735"/>
    <cellStyle name="Normal 55" xfId="736"/>
    <cellStyle name="Normal 56" xfId="737"/>
    <cellStyle name="Normal 57" xfId="738"/>
    <cellStyle name="Normal 58" xfId="739"/>
    <cellStyle name="Normal 59" xfId="740"/>
    <cellStyle name="Normal 6" xfId="741"/>
    <cellStyle name="Normal 6 2" xfId="742"/>
    <cellStyle name="Normal 6 3" xfId="743"/>
    <cellStyle name="Normal 6 4" xfId="744"/>
    <cellStyle name="Normal 60" xfId="745"/>
    <cellStyle name="Normal 61" xfId="746"/>
    <cellStyle name="Normal 62" xfId="747"/>
    <cellStyle name="Normal 62 2" xfId="748"/>
    <cellStyle name="Normal 63" xfId="749"/>
    <cellStyle name="Normal 64" xfId="750"/>
    <cellStyle name="Normal 65" xfId="751"/>
    <cellStyle name="Normal 66" xfId="752"/>
    <cellStyle name="Normal 67" xfId="753"/>
    <cellStyle name="Normal 68" xfId="754"/>
    <cellStyle name="Normal 69" xfId="755"/>
    <cellStyle name="Normal 7" xfId="756"/>
    <cellStyle name="Normal 7 2" xfId="757"/>
    <cellStyle name="Normal 7 3" xfId="758"/>
    <cellStyle name="Normal 70" xfId="759"/>
    <cellStyle name="Normal 71" xfId="760"/>
    <cellStyle name="Normal 71 2" xfId="761"/>
    <cellStyle name="Normal 72" xfId="762"/>
    <cellStyle name="Normal 73" xfId="763"/>
    <cellStyle name="Normal 737" xfId="764"/>
    <cellStyle name="Normal 738" xfId="765"/>
    <cellStyle name="Normal 739" xfId="766"/>
    <cellStyle name="Normal 74" xfId="767"/>
    <cellStyle name="Normal 740" xfId="768"/>
    <cellStyle name="Normal 743" xfId="769"/>
    <cellStyle name="Normal 744" xfId="770"/>
    <cellStyle name="Normal 745" xfId="771"/>
    <cellStyle name="Normal 746" xfId="772"/>
    <cellStyle name="Normal 749" xfId="773"/>
    <cellStyle name="Normal 75" xfId="774"/>
    <cellStyle name="Normal 750" xfId="775"/>
    <cellStyle name="Normal 751" xfId="776"/>
    <cellStyle name="Normal 752" xfId="777"/>
    <cellStyle name="Normal 756" xfId="778"/>
    <cellStyle name="Normal 757" xfId="779"/>
    <cellStyle name="Normal 758" xfId="780"/>
    <cellStyle name="Normal 759" xfId="781"/>
    <cellStyle name="Normal 76" xfId="782"/>
    <cellStyle name="Normal 760" xfId="783"/>
    <cellStyle name="Normal 761" xfId="784"/>
    <cellStyle name="Normal 762" xfId="785"/>
    <cellStyle name="Normal 763" xfId="786"/>
    <cellStyle name="Normal 764" xfId="787"/>
    <cellStyle name="Normal 765" xfId="788"/>
    <cellStyle name="Normal 766" xfId="789"/>
    <cellStyle name="Normal 767" xfId="790"/>
    <cellStyle name="Normal 768" xfId="791"/>
    <cellStyle name="Normal 769" xfId="792"/>
    <cellStyle name="Normal 77" xfId="793"/>
    <cellStyle name="Normal 77 2" xfId="794"/>
    <cellStyle name="Normal 770" xfId="795"/>
    <cellStyle name="Normal 771" xfId="796"/>
    <cellStyle name="Normal 772" xfId="797"/>
    <cellStyle name="Normal 773" xfId="798"/>
    <cellStyle name="Normal 774" xfId="799"/>
    <cellStyle name="Normal 775" xfId="800"/>
    <cellStyle name="Normal 776" xfId="801"/>
    <cellStyle name="Normal 777" xfId="802"/>
    <cellStyle name="Normal 778" xfId="803"/>
    <cellStyle name="Normal 779" xfId="804"/>
    <cellStyle name="Normal 78" xfId="805"/>
    <cellStyle name="Normal 780" xfId="806"/>
    <cellStyle name="Normal 781" xfId="807"/>
    <cellStyle name="Normal 782" xfId="808"/>
    <cellStyle name="Normal 783" xfId="809"/>
    <cellStyle name="Normal 784" xfId="810"/>
    <cellStyle name="Normal 785" xfId="811"/>
    <cellStyle name="Normal 786" xfId="812"/>
    <cellStyle name="Normal 787" xfId="813"/>
    <cellStyle name="Normal 788" xfId="814"/>
    <cellStyle name="Normal 789" xfId="815"/>
    <cellStyle name="Normal 79" xfId="816"/>
    <cellStyle name="Normal 79 2" xfId="817"/>
    <cellStyle name="Normal 790" xfId="818"/>
    <cellStyle name="Normal 791" xfId="819"/>
    <cellStyle name="Normal 792" xfId="820"/>
    <cellStyle name="Normal 793" xfId="821"/>
    <cellStyle name="Normal 794" xfId="822"/>
    <cellStyle name="Normal 795" xfId="823"/>
    <cellStyle name="Normal 796" xfId="824"/>
    <cellStyle name="Normal 797" xfId="825"/>
    <cellStyle name="Normal 798" xfId="826"/>
    <cellStyle name="Normal 799" xfId="827"/>
    <cellStyle name="Normal 8" xfId="828"/>
    <cellStyle name="Normal 8 2" xfId="829"/>
    <cellStyle name="Normal 8 3" xfId="830"/>
    <cellStyle name="Normal 80" xfId="831"/>
    <cellStyle name="Normal 800" xfId="832"/>
    <cellStyle name="Normal 801" xfId="833"/>
    <cellStyle name="Normal 802" xfId="834"/>
    <cellStyle name="Normal 803" xfId="835"/>
    <cellStyle name="Normal 804" xfId="836"/>
    <cellStyle name="Normal 805" xfId="837"/>
    <cellStyle name="Normal 806" xfId="838"/>
    <cellStyle name="Normal 807" xfId="839"/>
    <cellStyle name="Normal 808" xfId="840"/>
    <cellStyle name="Normal 809" xfId="841"/>
    <cellStyle name="Normal 81" xfId="842"/>
    <cellStyle name="Normal 810" xfId="843"/>
    <cellStyle name="Normal 811" xfId="844"/>
    <cellStyle name="Normal 812" xfId="845"/>
    <cellStyle name="Normal 813" xfId="846"/>
    <cellStyle name="Normal 814" xfId="847"/>
    <cellStyle name="Normal 815" xfId="848"/>
    <cellStyle name="Normal 816" xfId="849"/>
    <cellStyle name="Normal 817" xfId="850"/>
    <cellStyle name="Normal 818" xfId="851"/>
    <cellStyle name="Normal 819" xfId="852"/>
    <cellStyle name="Normal 82" xfId="853"/>
    <cellStyle name="Normal 820" xfId="854"/>
    <cellStyle name="Normal 821" xfId="855"/>
    <cellStyle name="Normal 822" xfId="856"/>
    <cellStyle name="Normal 823" xfId="857"/>
    <cellStyle name="Normal 824" xfId="858"/>
    <cellStyle name="Normal 825" xfId="859"/>
    <cellStyle name="Normal 826" xfId="860"/>
    <cellStyle name="Normal 827" xfId="861"/>
    <cellStyle name="Normal 828" xfId="862"/>
    <cellStyle name="Normal 829" xfId="863"/>
    <cellStyle name="Normal 83" xfId="864"/>
    <cellStyle name="Normal 830" xfId="865"/>
    <cellStyle name="Normal 831" xfId="866"/>
    <cellStyle name="Normal 832" xfId="867"/>
    <cellStyle name="Normal 833" xfId="868"/>
    <cellStyle name="Normal 834" xfId="869"/>
    <cellStyle name="Normal 835" xfId="870"/>
    <cellStyle name="Normal 836" xfId="871"/>
    <cellStyle name="Normal 837" xfId="872"/>
    <cellStyle name="Normal 838" xfId="873"/>
    <cellStyle name="Normal 839" xfId="874"/>
    <cellStyle name="Normal 84" xfId="875"/>
    <cellStyle name="Normal 840" xfId="876"/>
    <cellStyle name="Normal 841" xfId="877"/>
    <cellStyle name="Normal 842" xfId="878"/>
    <cellStyle name="Normal 843" xfId="879"/>
    <cellStyle name="Normal 844" xfId="880"/>
    <cellStyle name="Normal 845" xfId="881"/>
    <cellStyle name="Normal 846" xfId="882"/>
    <cellStyle name="Normal 847" xfId="883"/>
    <cellStyle name="Normal 848" xfId="884"/>
    <cellStyle name="Normal 849" xfId="885"/>
    <cellStyle name="Normal 85" xfId="886"/>
    <cellStyle name="Normal 850" xfId="887"/>
    <cellStyle name="Normal 851" xfId="888"/>
    <cellStyle name="Normal 852" xfId="889"/>
    <cellStyle name="Normal 853" xfId="890"/>
    <cellStyle name="Normal 854" xfId="891"/>
    <cellStyle name="Normal 855" xfId="892"/>
    <cellStyle name="Normal 856" xfId="893"/>
    <cellStyle name="Normal 857" xfId="894"/>
    <cellStyle name="Normal 858" xfId="895"/>
    <cellStyle name="Normal 859" xfId="896"/>
    <cellStyle name="Normal 86" xfId="897"/>
    <cellStyle name="Normal 860" xfId="898"/>
    <cellStyle name="Normal 861" xfId="899"/>
    <cellStyle name="Normal 862" xfId="900"/>
    <cellStyle name="Normal 863" xfId="901"/>
    <cellStyle name="Normal 864" xfId="902"/>
    <cellStyle name="Normal 865" xfId="903"/>
    <cellStyle name="Normal 866" xfId="904"/>
    <cellStyle name="Normal 867" xfId="905"/>
    <cellStyle name="Normal 868" xfId="906"/>
    <cellStyle name="Normal 869" xfId="907"/>
    <cellStyle name="Normal 87" xfId="908"/>
    <cellStyle name="Normal 870" xfId="909"/>
    <cellStyle name="Normal 871" xfId="910"/>
    <cellStyle name="Normal 872" xfId="911"/>
    <cellStyle name="Normal 873" xfId="912"/>
    <cellStyle name="Normal 874" xfId="913"/>
    <cellStyle name="Normal 875" xfId="914"/>
    <cellStyle name="Normal 876" xfId="915"/>
    <cellStyle name="Normal 877" xfId="916"/>
    <cellStyle name="Normal 878" xfId="917"/>
    <cellStyle name="Normal 879" xfId="918"/>
    <cellStyle name="Normal 88" xfId="919"/>
    <cellStyle name="Normal 880" xfId="920"/>
    <cellStyle name="Normal 881" xfId="921"/>
    <cellStyle name="Normal 882" xfId="922"/>
    <cellStyle name="Normal 883" xfId="923"/>
    <cellStyle name="Normal 884" xfId="924"/>
    <cellStyle name="Normal 885" xfId="925"/>
    <cellStyle name="Normal 886" xfId="926"/>
    <cellStyle name="Normal 887" xfId="927"/>
    <cellStyle name="Normal 888" xfId="928"/>
    <cellStyle name="Normal 889" xfId="929"/>
    <cellStyle name="Normal 89" xfId="930"/>
    <cellStyle name="Normal 890" xfId="931"/>
    <cellStyle name="Normal 9" xfId="932"/>
    <cellStyle name="Normal 9 2" xfId="933"/>
    <cellStyle name="Normal 90" xfId="934"/>
    <cellStyle name="Normal 91" xfId="935"/>
    <cellStyle name="Normal 92" xfId="936"/>
    <cellStyle name="Normal 93" xfId="937"/>
    <cellStyle name="Normal 94" xfId="938"/>
    <cellStyle name="Normal 95" xfId="939"/>
    <cellStyle name="Normal 96" xfId="940"/>
    <cellStyle name="Normal 97" xfId="941"/>
    <cellStyle name="Normal 98" xfId="942"/>
    <cellStyle name="Normal 99" xfId="943"/>
    <cellStyle name="Note 2" xfId="944"/>
    <cellStyle name="Note 2 2" xfId="945"/>
    <cellStyle name="Note 3" xfId="946"/>
    <cellStyle name="Note 4" xfId="947"/>
    <cellStyle name="Note 5" xfId="948"/>
    <cellStyle name="Note 6" xfId="949"/>
    <cellStyle name="Note 7" xfId="950"/>
    <cellStyle name="Note 8" xfId="951"/>
    <cellStyle name="OH01" xfId="952"/>
    <cellStyle name="OH01 2" xfId="953"/>
    <cellStyle name="OHnplode" xfId="954"/>
    <cellStyle name="OHnplode 2" xfId="955"/>
    <cellStyle name="Output 2" xfId="956"/>
    <cellStyle name="Output 3" xfId="957"/>
    <cellStyle name="Percent [2]" xfId="958"/>
    <cellStyle name="Percent [2] 2" xfId="959"/>
    <cellStyle name="Percent [2] 2 2" xfId="960"/>
    <cellStyle name="Percent [2] 3" xfId="961"/>
    <cellStyle name="Percent [2] 3 2" xfId="962"/>
    <cellStyle name="Percent [2] 4" xfId="963"/>
    <cellStyle name="Percent 10" xfId="964"/>
    <cellStyle name="Percent 10 2" xfId="965"/>
    <cellStyle name="Percent 11" xfId="966"/>
    <cellStyle name="Percent 11 2" xfId="967"/>
    <cellStyle name="Percent 12" xfId="968"/>
    <cellStyle name="Percent 12 2" xfId="969"/>
    <cellStyle name="Percent 13" xfId="970"/>
    <cellStyle name="Percent 14" xfId="971"/>
    <cellStyle name="Percent 15" xfId="972"/>
    <cellStyle name="Percent 16" xfId="973"/>
    <cellStyle name="Percent 17" xfId="2"/>
    <cellStyle name="Percent 2" xfId="974"/>
    <cellStyle name="Percent 2 2" xfId="975"/>
    <cellStyle name="Percent 3" xfId="976"/>
    <cellStyle name="Percent 3 2" xfId="977"/>
    <cellStyle name="Percent 4" xfId="978"/>
    <cellStyle name="Percent 4 2" xfId="979"/>
    <cellStyle name="Percent 5" xfId="980"/>
    <cellStyle name="Percent 5 2" xfId="981"/>
    <cellStyle name="Percent 6" xfId="982"/>
    <cellStyle name="Percent 6 2" xfId="983"/>
    <cellStyle name="Percent 7" xfId="984"/>
    <cellStyle name="Percent 7 2" xfId="985"/>
    <cellStyle name="Percent 8" xfId="986"/>
    <cellStyle name="Percent 8 2" xfId="987"/>
    <cellStyle name="Percent 9" xfId="988"/>
    <cellStyle name="Percent 9 2" xfId="989"/>
    <cellStyle name="PSChar" xfId="990"/>
    <cellStyle name="PSChar 2" xfId="991"/>
    <cellStyle name="PSDate" xfId="992"/>
    <cellStyle name="PSDate 2" xfId="993"/>
    <cellStyle name="PSDec" xfId="994"/>
    <cellStyle name="PSDec 2" xfId="995"/>
    <cellStyle name="PSHeading" xfId="996"/>
    <cellStyle name="PSHeading 2" xfId="997"/>
    <cellStyle name="PSInt" xfId="998"/>
    <cellStyle name="PSInt 2" xfId="999"/>
    <cellStyle name="PSSpacer" xfId="1000"/>
    <cellStyle name="PSSpacer 2" xfId="1001"/>
    <cellStyle name="Title 2" xfId="1002"/>
    <cellStyle name="Title 3" xfId="1003"/>
    <cellStyle name="Total 2" xfId="1004"/>
    <cellStyle name="Total 3" xfId="1005"/>
    <cellStyle name="Warning Text 2" xfId="1006"/>
    <cellStyle name="Warning Text 3" xfId="100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Old%20011022\BIG%20DX%20010629a%20010719a%20BAS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Directs%20and%20LDCs%20Actuals%20-%20Ja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Retail%20and%20MEU%20Actuals%20-%20Ja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Old%20011022\Restructuring%20Year%202001\December%202000%20Restructuring%20Comparison%20Source%20Dat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55190\AppData\Local\Microsoft\Windows\Temporary%20Internet%20Files\Content.Outlook\D1Z9LDOP\2013-19%20HydroOne%20Benefits%20Forecast%20-%20July%2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DJC%20Retail%20Revenue%20020319d%20New%20LF%20020321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New%20Name%20XNV's\iscextss.xnv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400/4050/OEB%20and%20OEFC/OEB/RATE%20FILING/HORCI/2018-2022/2017-2018%20-%20Bridge%20and%20Test%20Year/superceded/2017-07-04%20-%20Exhibit%20C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tr_Cntrl"/>
      <sheetName val="BIG_DX"/>
      <sheetName val="DNAM"/>
      <sheetName val="DBD1"/>
      <sheetName val="DBD2"/>
      <sheetName val="Data_In"/>
      <sheetName val="Retail_2001"/>
      <sheetName val="Retail_2002"/>
      <sheetName val="BIG_DX_Chg"/>
      <sheetName val="BIG_DX_BASE"/>
      <sheetName val="DNAM_Chg"/>
      <sheetName val="DNAM_BASE"/>
      <sheetName val="DBD1_Chg"/>
      <sheetName val="DBD1_BASE"/>
      <sheetName val="DBD2_Chg"/>
      <sheetName val="DBD2_BASE"/>
      <sheetName val="Bonds_DNAM"/>
      <sheetName val="Bonds_DBD1"/>
      <sheetName val="Bonds_DBD2"/>
      <sheetName val="Dx_Tariff"/>
      <sheetName val="OPEB"/>
      <sheetName val="DxData"/>
      <sheetName val="DBDData1"/>
      <sheetName val="DBDData_Rick1"/>
      <sheetName val="DBDData2"/>
      <sheetName val="DBDData_Rick2"/>
      <sheetName val="Out_DNAM"/>
      <sheetName val="Out_DBD1"/>
      <sheetName val="Out_DBD2"/>
      <sheetName val="Module1"/>
      <sheetName val="Module2"/>
      <sheetName val="Module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 xml:space="preserve">                     HYDRO ONE - 2001-6 OPRB/EB LIABILITY FORECAST ($M) </v>
          </cell>
        </row>
        <row r="3">
          <cell r="F3">
            <v>2001</v>
          </cell>
          <cell r="G3">
            <v>2002</v>
          </cell>
        </row>
        <row r="4">
          <cell r="A4" t="str">
            <v>Opening Liability (and previous year's Closing)</v>
          </cell>
        </row>
        <row r="5">
          <cell r="A5" t="str">
            <v>OPRB</v>
          </cell>
          <cell r="F5">
            <v>398.483</v>
          </cell>
          <cell r="G5">
            <v>413.97300000000001</v>
          </cell>
        </row>
        <row r="6">
          <cell r="A6" t="str">
            <v>SPS</v>
          </cell>
          <cell r="F6">
            <v>25.734000000000002</v>
          </cell>
          <cell r="G6">
            <v>28.734000000000002</v>
          </cell>
        </row>
        <row r="7">
          <cell r="A7" t="str">
            <v>LTD</v>
          </cell>
          <cell r="F7">
            <v>58.771000000000001</v>
          </cell>
          <cell r="G7">
            <v>64.171999999999997</v>
          </cell>
        </row>
        <row r="8">
          <cell r="A8" t="str">
            <v>SA</v>
          </cell>
          <cell r="F8">
            <v>3.9350000000000001</v>
          </cell>
          <cell r="G8">
            <v>4.3650000000000002</v>
          </cell>
        </row>
        <row r="9">
          <cell r="A9" t="str">
            <v>Total</v>
          </cell>
          <cell r="F9">
            <v>486.923</v>
          </cell>
          <cell r="G9">
            <v>511.24400000000003</v>
          </cell>
        </row>
        <row r="11">
          <cell r="A11" t="str">
            <v>Expense</v>
          </cell>
        </row>
        <row r="12">
          <cell r="A12" t="str">
            <v>OPRB</v>
          </cell>
          <cell r="F12">
            <v>35.299999999999997</v>
          </cell>
          <cell r="G12">
            <v>36.200000000000003</v>
          </cell>
        </row>
        <row r="13">
          <cell r="A13" t="str">
            <v>SPS</v>
          </cell>
          <cell r="F13">
            <v>3.2</v>
          </cell>
          <cell r="G13">
            <v>3.5</v>
          </cell>
        </row>
        <row r="14">
          <cell r="A14" t="str">
            <v>LTD</v>
          </cell>
          <cell r="F14">
            <v>10.3</v>
          </cell>
          <cell r="G14">
            <v>10.8</v>
          </cell>
        </row>
        <row r="15">
          <cell r="A15" t="str">
            <v>SA</v>
          </cell>
          <cell r="F15">
            <v>0.5</v>
          </cell>
          <cell r="G15">
            <v>0.5</v>
          </cell>
        </row>
        <row r="16">
          <cell r="A16" t="str">
            <v>Total</v>
          </cell>
          <cell r="F16">
            <v>49.3</v>
          </cell>
          <cell r="G16">
            <v>51</v>
          </cell>
        </row>
        <row r="18">
          <cell r="A18" t="str">
            <v>Payments</v>
          </cell>
        </row>
        <row r="19">
          <cell r="A19" t="str">
            <v>OPRB</v>
          </cell>
          <cell r="F19">
            <v>19.809999999999999</v>
          </cell>
          <cell r="G19">
            <v>20.503</v>
          </cell>
        </row>
        <row r="20">
          <cell r="A20" t="str">
            <v>SPS</v>
          </cell>
          <cell r="F20">
            <v>0.2</v>
          </cell>
          <cell r="G20">
            <v>0.20300000000000001</v>
          </cell>
        </row>
        <row r="21">
          <cell r="A21" t="str">
            <v>LTD</v>
          </cell>
          <cell r="F21">
            <v>4.899</v>
          </cell>
          <cell r="G21">
            <v>5.07</v>
          </cell>
        </row>
        <row r="22">
          <cell r="A22" t="str">
            <v>SA</v>
          </cell>
          <cell r="F22">
            <v>7.0000000000000007E-2</v>
          </cell>
          <cell r="G22">
            <v>7.1999999999999995E-2</v>
          </cell>
        </row>
        <row r="23">
          <cell r="A23" t="str">
            <v>Total</v>
          </cell>
          <cell r="F23">
            <v>24.978999999999999</v>
          </cell>
          <cell r="G23">
            <v>25.847999999999999</v>
          </cell>
        </row>
        <row r="25">
          <cell r="A25" t="str">
            <v>Allocation</v>
          </cell>
        </row>
        <row r="27">
          <cell r="A27" t="str">
            <v>OPRB and SPS - weighted by regular staff count at Jan 1, 2001</v>
          </cell>
        </row>
        <row r="29">
          <cell r="A29" t="str">
            <v>Hydro One Network Services Inc.</v>
          </cell>
          <cell r="F29">
            <v>0.60858000000000001</v>
          </cell>
        </row>
        <row r="30">
          <cell r="A30" t="str">
            <v>Hydro One Networks Inc.</v>
          </cell>
          <cell r="F30">
            <v>0.19400999999999999</v>
          </cell>
        </row>
        <row r="31">
          <cell r="A31" t="str">
            <v>E-Services</v>
          </cell>
          <cell r="F31">
            <v>0.17199999999999999</v>
          </cell>
        </row>
        <row r="32">
          <cell r="A32" t="str">
            <v>Hydro One Markets Inc.</v>
          </cell>
          <cell r="F32">
            <v>4.5399999999999998E-3</v>
          </cell>
        </row>
        <row r="33">
          <cell r="A33" t="str">
            <v>Hydro One Remote Communities Inc.</v>
          </cell>
          <cell r="F33">
            <v>7.7099999999999998E-3</v>
          </cell>
        </row>
        <row r="34">
          <cell r="A34" t="str">
            <v>Hydro One Inc.</v>
          </cell>
          <cell r="F34">
            <v>7.26E-3</v>
          </cell>
        </row>
        <row r="35">
          <cell r="A35" t="str">
            <v>Ontario Hydro Energy Inc.</v>
          </cell>
          <cell r="F35">
            <v>4.5399999999999998E-3</v>
          </cell>
        </row>
        <row r="36">
          <cell r="A36" t="str">
            <v>Hydro One Telecom Inc.</v>
          </cell>
          <cell r="F36">
            <v>1.3600000000000001E-3</v>
          </cell>
        </row>
        <row r="37">
          <cell r="F37">
            <v>1</v>
          </cell>
        </row>
        <row r="38">
          <cell r="A38" t="str">
            <v>LTD - weighted by PV of claims at Jan 1, 2001</v>
          </cell>
        </row>
        <row r="40">
          <cell r="A40" t="str">
            <v>Hydro One Network Services Inc.</v>
          </cell>
          <cell r="F40">
            <v>0.53222000000000003</v>
          </cell>
        </row>
        <row r="41">
          <cell r="A41" t="str">
            <v>Hydro One Networks Inc.</v>
          </cell>
          <cell r="F41">
            <v>0.15640999999999999</v>
          </cell>
        </row>
        <row r="42">
          <cell r="A42" t="str">
            <v>E-Services</v>
          </cell>
          <cell r="F42">
            <v>0.31136999999999998</v>
          </cell>
        </row>
        <row r="43">
          <cell r="F43">
            <v>1</v>
          </cell>
        </row>
        <row r="44">
          <cell r="A44" t="str">
            <v>SA - to Hydro One Inc.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>
        <row r="8">
          <cell r="A8" t="str">
            <v>DMPNE</v>
          </cell>
          <cell r="B8" t="str">
            <v>EWMP DNAM Direct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</row>
        <row r="9">
          <cell r="A9" t="str">
            <v>DNPNE</v>
          </cell>
          <cell r="B9" t="str">
            <v>Express Feeders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</row>
        <row r="10">
          <cell r="A10" t="str">
            <v>DMPNE</v>
          </cell>
          <cell r="B10" t="str">
            <v>Non Express Feeders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</row>
        <row r="11">
          <cell r="B11" t="str">
            <v>HONI DNAM Directs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</row>
        <row r="12">
          <cell r="A12" t="str">
            <v>TXLDC</v>
          </cell>
          <cell r="B12" t="str">
            <v>Express Feeders</v>
          </cell>
          <cell r="D12">
            <v>0</v>
          </cell>
          <cell r="F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A13" t="str">
            <v>ELDCMPNE</v>
          </cell>
          <cell r="B13" t="str">
            <v>WMP Embedded LDCs</v>
          </cell>
          <cell r="D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5">
          <cell r="A15" t="str">
            <v>TXLDC</v>
          </cell>
          <cell r="B15" t="str">
            <v>Tx LDC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B16" t="str">
            <v>IMO-ELDC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B17" t="str">
            <v>Express Feeders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8">
          <cell r="A18" t="str">
            <v>ELDCMPNE</v>
          </cell>
          <cell r="B18" t="str">
            <v>Non Express Feeders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</row>
        <row r="19">
          <cell r="B19" t="str">
            <v>Non-IMO ELDC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</row>
        <row r="20">
          <cell r="B20" t="str">
            <v>Express Feeders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</row>
        <row r="21">
          <cell r="A21" t="str">
            <v>ELDCNMNE</v>
          </cell>
          <cell r="B21" t="str">
            <v>Non Express Feeders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  <sheetName val="Dummy Data from CSS"/>
    </sheetNames>
    <sheetDataSet>
      <sheetData sheetId="0">
        <row r="8">
          <cell r="B8" t="str">
            <v>Farm</v>
          </cell>
        </row>
        <row r="9">
          <cell r="B9" t="str">
            <v>Farm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</row>
        <row r="10">
          <cell r="B10" t="str">
            <v>Single Phase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</row>
        <row r="11">
          <cell r="B11" t="str">
            <v>Non RRA</v>
          </cell>
          <cell r="C11" t="str">
            <v>F40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</row>
        <row r="12">
          <cell r="B12" t="str">
            <v>Energy</v>
          </cell>
          <cell r="C12" t="str">
            <v>F40</v>
          </cell>
          <cell r="D12" t="str">
            <v>+ S41)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</row>
        <row r="13">
          <cell r="B13" t="str">
            <v>Demand</v>
          </cell>
          <cell r="C13" t="str">
            <v>(F42</v>
          </cell>
          <cell r="D13" t="str">
            <v>or F44</v>
          </cell>
          <cell r="E13" t="str">
            <v xml:space="preserve"> or F46)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</row>
        <row r="14">
          <cell r="B14" t="str">
            <v>RRA</v>
          </cell>
          <cell r="C14" t="str">
            <v>(F42</v>
          </cell>
          <cell r="D14" t="str">
            <v>or F44</v>
          </cell>
          <cell r="E14" t="str">
            <v>or F46)</v>
          </cell>
          <cell r="F14" t="str">
            <v xml:space="preserve"> +S41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</row>
        <row r="15">
          <cell r="B15" t="str">
            <v>Energy</v>
          </cell>
          <cell r="C15" t="str">
            <v>F41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</row>
        <row r="16">
          <cell r="B16" t="str">
            <v>Demand</v>
          </cell>
          <cell r="C16" t="str">
            <v>(F43</v>
          </cell>
          <cell r="D16" t="str">
            <v>or F45</v>
          </cell>
          <cell r="E16" t="str">
            <v>or  F47)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</row>
        <row r="17">
          <cell r="A17" t="str">
            <v>F21</v>
          </cell>
          <cell r="B17" t="str">
            <v>Secondary Service</v>
          </cell>
          <cell r="C17" t="str">
            <v>(F41</v>
          </cell>
          <cell r="D17" t="str">
            <v>+ S41)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</row>
        <row r="18">
          <cell r="B18" t="str">
            <v>Demand</v>
          </cell>
          <cell r="C18" t="str">
            <v>(F43</v>
          </cell>
          <cell r="D18" t="str">
            <v>or F45)</v>
          </cell>
          <cell r="E18" t="str">
            <v>+ F47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</row>
        <row r="19">
          <cell r="B19" t="str">
            <v>3-Phase</v>
          </cell>
          <cell r="C19" t="str">
            <v>(F43</v>
          </cell>
          <cell r="D19" t="str">
            <v>or F45</v>
          </cell>
          <cell r="E19" t="str">
            <v>or F47)</v>
          </cell>
          <cell r="F19" t="str">
            <v>+ S41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A20" t="str">
            <v>F21</v>
          </cell>
          <cell r="B20" t="str">
            <v>Non RRA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B21" t="str">
            <v>Energy</v>
          </cell>
          <cell r="C21" t="str">
            <v>F60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</row>
        <row r="22">
          <cell r="B22" t="str">
            <v>Demand</v>
          </cell>
          <cell r="C22" t="str">
            <v>(F62</v>
          </cell>
          <cell r="D22" t="str">
            <v>or F64</v>
          </cell>
          <cell r="E22" t="str">
            <v xml:space="preserve"> or F66)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</row>
        <row r="23">
          <cell r="B23" t="str">
            <v>Interval</v>
          </cell>
          <cell r="C23" t="str">
            <v>T96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</row>
        <row r="24">
          <cell r="B24" t="str">
            <v>RRA</v>
          </cell>
          <cell r="C24" t="str">
            <v>F60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</row>
        <row r="25">
          <cell r="B25" t="str">
            <v>Energy</v>
          </cell>
          <cell r="C25" t="str">
            <v>F61</v>
          </cell>
          <cell r="D25" t="str">
            <v xml:space="preserve"> + S41)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</row>
        <row r="26">
          <cell r="B26" t="str">
            <v>Demand</v>
          </cell>
          <cell r="C26" t="str">
            <v>(F63</v>
          </cell>
          <cell r="D26" t="str">
            <v xml:space="preserve">or F65 </v>
          </cell>
          <cell r="E26" t="str">
            <v>or F67)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</row>
        <row r="27">
          <cell r="A27" t="str">
            <v>F23</v>
          </cell>
          <cell r="B27" t="str">
            <v>Secondary Service</v>
          </cell>
          <cell r="C27" t="str">
            <v>(F62</v>
          </cell>
          <cell r="D27" t="str">
            <v>or F64)</v>
          </cell>
          <cell r="E27" t="str">
            <v>+  F66</v>
          </cell>
          <cell r="F27" t="str">
            <v xml:space="preserve"> +S41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</row>
        <row r="28">
          <cell r="A28" t="str">
            <v>FS</v>
          </cell>
          <cell r="B28" t="str">
            <v>Interval</v>
          </cell>
          <cell r="C28" t="str">
            <v>T96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</row>
        <row r="29">
          <cell r="B29" t="str">
            <v>General Service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B30" t="str">
            <v>Single Phase</v>
          </cell>
          <cell r="C30" t="str">
            <v>F61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B31" t="str">
            <v>Energy</v>
          </cell>
          <cell r="C31" t="str">
            <v>G40</v>
          </cell>
          <cell r="D31" t="str">
            <v>+ S41)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</row>
        <row r="32">
          <cell r="B32" t="str">
            <v>Demand</v>
          </cell>
          <cell r="C32" t="str">
            <v>(G42</v>
          </cell>
          <cell r="D32" t="str">
            <v>or G44</v>
          </cell>
          <cell r="E32" t="str">
            <v>or G46)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</row>
        <row r="33">
          <cell r="B33" t="str">
            <v>unmetered</v>
          </cell>
          <cell r="C33" t="str">
            <v>G48</v>
          </cell>
          <cell r="D33" t="str">
            <v>or F65</v>
          </cell>
          <cell r="E33" t="str">
            <v>or F67)</v>
          </cell>
          <cell r="F33" t="str">
            <v>+ S41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</row>
        <row r="34">
          <cell r="A34" t="str">
            <v>F23</v>
          </cell>
          <cell r="B34" t="str">
            <v>Interval</v>
          </cell>
          <cell r="C34" t="str">
            <v>T96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</row>
        <row r="35">
          <cell r="B35" t="str">
            <v>Secondary Service</v>
          </cell>
          <cell r="C35" t="str">
            <v>S40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</row>
        <row r="36">
          <cell r="A36" t="str">
            <v>G21</v>
          </cell>
          <cell r="B36" t="str">
            <v>Single Phase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</row>
        <row r="37">
          <cell r="B37" t="str">
            <v>3-Phase</v>
          </cell>
          <cell r="C37" t="str">
            <v>G40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B38" t="str">
            <v>Energy</v>
          </cell>
          <cell r="C38" t="str">
            <v>G60</v>
          </cell>
          <cell r="D38" t="str">
            <v>+ S40)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</row>
        <row r="39">
          <cell r="B39" t="str">
            <v>Demand</v>
          </cell>
          <cell r="C39" t="str">
            <v>(G62</v>
          </cell>
          <cell r="D39" t="str">
            <v>or G64</v>
          </cell>
          <cell r="E39" t="str">
            <v>or G66)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</row>
        <row r="40">
          <cell r="B40" t="str">
            <v>Interval</v>
          </cell>
          <cell r="C40" t="str">
            <v>T96</v>
          </cell>
          <cell r="D40" t="str">
            <v>or G44</v>
          </cell>
          <cell r="E40" t="str">
            <v>or G46)</v>
          </cell>
          <cell r="F40" t="str">
            <v xml:space="preserve"> +S40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</row>
        <row r="41">
          <cell r="B41" t="str">
            <v>unmetered</v>
          </cell>
          <cell r="C41" t="str">
            <v>G68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</row>
        <row r="42">
          <cell r="B42" t="str">
            <v>Secondary Service</v>
          </cell>
          <cell r="C42" t="str">
            <v>S60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</row>
        <row r="43">
          <cell r="A43" t="str">
            <v>G23</v>
          </cell>
          <cell r="B43" t="str">
            <v>3-Phase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</row>
        <row r="44">
          <cell r="A44" t="str">
            <v>G21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</row>
        <row r="45">
          <cell r="B45" t="str">
            <v>Street Lights</v>
          </cell>
          <cell r="C45" t="str">
            <v>L40</v>
          </cell>
          <cell r="H45">
            <v>0</v>
          </cell>
          <cell r="I45" t="str">
            <v>L4*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B46" t="str">
            <v>Energy</v>
          </cell>
          <cell r="C46" t="str">
            <v>G60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</row>
        <row r="47">
          <cell r="A47" t="str">
            <v>L1</v>
          </cell>
          <cell r="B47" t="str">
            <v>Secondary Service</v>
          </cell>
          <cell r="C47" t="str">
            <v>(G60</v>
          </cell>
          <cell r="D47" t="str">
            <v>+ S60)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</row>
        <row r="48">
          <cell r="B48" t="str">
            <v>Demand</v>
          </cell>
          <cell r="C48" t="str">
            <v>(G62</v>
          </cell>
          <cell r="D48" t="str">
            <v>or G64)</v>
          </cell>
          <cell r="E48" t="str">
            <v>+ G66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B49" t="str">
            <v>Residential (Energy Only)</v>
          </cell>
          <cell r="C49" t="str">
            <v>(G62</v>
          </cell>
          <cell r="D49" t="str">
            <v>or G64</v>
          </cell>
          <cell r="E49" t="str">
            <v>or G66)</v>
          </cell>
          <cell r="F49" t="str">
            <v xml:space="preserve"> + S60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</row>
        <row r="50">
          <cell r="B50" t="str">
            <v>High Density</v>
          </cell>
          <cell r="C50" t="str">
            <v>R40</v>
          </cell>
          <cell r="D50" t="str">
            <v>R42</v>
          </cell>
          <cell r="E50" t="str">
            <v>R44</v>
          </cell>
          <cell r="F50" t="str">
            <v>R46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</row>
        <row r="51">
          <cell r="A51" t="str">
            <v>R11</v>
          </cell>
          <cell r="B51" t="str">
            <v>unmetered</v>
          </cell>
          <cell r="C51" t="str">
            <v>G68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</row>
        <row r="52">
          <cell r="A52" t="str">
            <v>G23</v>
          </cell>
          <cell r="B52" t="str">
            <v>Norm Density (RRA)</v>
          </cell>
          <cell r="C52" t="str">
            <v>R50</v>
          </cell>
          <cell r="D52" t="str">
            <v>R52</v>
          </cell>
          <cell r="E52" t="str">
            <v>R54</v>
          </cell>
          <cell r="F52" t="str">
            <v>R56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</row>
        <row r="53">
          <cell r="A53" t="str">
            <v>R21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</row>
        <row r="54">
          <cell r="B54" t="str">
            <v>Seasonal High</v>
          </cell>
          <cell r="C54" t="str">
            <v>R41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 t="str">
            <v>L4*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</row>
        <row r="55">
          <cell r="A55" t="str">
            <v>R31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</row>
        <row r="56">
          <cell r="B56" t="str">
            <v>Seasonal Norm</v>
          </cell>
          <cell r="C56" t="str">
            <v>R51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</row>
        <row r="57">
          <cell r="A57" t="str">
            <v>R41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</row>
        <row r="58">
          <cell r="A58" t="str">
            <v>L1</v>
          </cell>
          <cell r="B58" t="str">
            <v>Transmission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B59" t="str">
            <v>Energy</v>
          </cell>
          <cell r="C59" t="str">
            <v>T60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</row>
        <row r="60">
          <cell r="B60" t="str">
            <v>Interval</v>
          </cell>
          <cell r="C60" t="str">
            <v>T96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</row>
        <row r="61">
          <cell r="B61" t="str">
            <v>Demand</v>
          </cell>
          <cell r="C61" t="str">
            <v>T62</v>
          </cell>
          <cell r="D61" t="str">
            <v>T64</v>
          </cell>
          <cell r="E61" t="str">
            <v>T66</v>
          </cell>
          <cell r="F61" t="str">
            <v>R46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</row>
        <row r="62">
          <cell r="A62" t="str">
            <v>T2</v>
          </cell>
          <cell r="B62" t="str">
            <v>Secondary Service</v>
          </cell>
          <cell r="C62" t="str">
            <v>R40</v>
          </cell>
          <cell r="D62" t="str">
            <v>R42</v>
          </cell>
          <cell r="E62" t="str">
            <v>R44</v>
          </cell>
          <cell r="F62" t="str">
            <v>R46</v>
          </cell>
          <cell r="G62" t="str">
            <v>S40, S60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</row>
        <row r="63">
          <cell r="A63" t="str">
            <v>R11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</row>
        <row r="64">
          <cell r="B64" t="str">
            <v>Urban Gen Srvc</v>
          </cell>
          <cell r="C64" t="str">
            <v>R50</v>
          </cell>
          <cell r="D64" t="str">
            <v>R52</v>
          </cell>
          <cell r="E64" t="str">
            <v>R54</v>
          </cell>
          <cell r="F64" t="str">
            <v>R56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</row>
        <row r="65">
          <cell r="B65" t="str">
            <v xml:space="preserve">Single Phase </v>
          </cell>
          <cell r="C65" t="str">
            <v>R50</v>
          </cell>
          <cell r="D65" t="str">
            <v>R52</v>
          </cell>
          <cell r="E65" t="str">
            <v>R54</v>
          </cell>
          <cell r="F65" t="str">
            <v>R56</v>
          </cell>
          <cell r="G65" t="str">
            <v>S40, S60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</row>
        <row r="66">
          <cell r="A66" t="str">
            <v>R21</v>
          </cell>
          <cell r="B66" t="str">
            <v>Energy</v>
          </cell>
          <cell r="C66" t="str">
            <v>U40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</row>
        <row r="67">
          <cell r="B67" t="str">
            <v>Demand</v>
          </cell>
          <cell r="C67" t="str">
            <v>U42</v>
          </cell>
          <cell r="D67" t="str">
            <v>U44</v>
          </cell>
          <cell r="E67" t="str">
            <v>U46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</row>
        <row r="68">
          <cell r="B68" t="str">
            <v>Unmetered</v>
          </cell>
          <cell r="C68" t="str">
            <v>U48</v>
          </cell>
          <cell r="D68" t="str">
            <v>S40</v>
          </cell>
          <cell r="E68" t="str">
            <v>S60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</row>
        <row r="69">
          <cell r="A69" t="str">
            <v>R31</v>
          </cell>
          <cell r="B69" t="str">
            <v>3-Phase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</row>
        <row r="70">
          <cell r="B70" t="str">
            <v>Energy</v>
          </cell>
          <cell r="C70" t="str">
            <v>U60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</row>
        <row r="71">
          <cell r="B71" t="str">
            <v>Demand</v>
          </cell>
          <cell r="C71" t="str">
            <v>U52</v>
          </cell>
          <cell r="D71" t="str">
            <v>U64</v>
          </cell>
          <cell r="E71" t="str">
            <v>U66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</row>
        <row r="72">
          <cell r="A72" t="str">
            <v>R41</v>
          </cell>
          <cell r="B72" t="str">
            <v>Interval</v>
          </cell>
          <cell r="C72" t="str">
            <v>T96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</row>
        <row r="73">
          <cell r="B73" t="str">
            <v>Unmetered</v>
          </cell>
          <cell r="C73" t="str">
            <v>U68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</row>
        <row r="74">
          <cell r="A74" t="str">
            <v>UG2</v>
          </cell>
          <cell r="B74" t="str">
            <v>Transmission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</row>
        <row r="75">
          <cell r="B75" t="str">
            <v>Energy</v>
          </cell>
          <cell r="C75" t="str">
            <v>T60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</row>
        <row r="76">
          <cell r="B76" t="str">
            <v>Urban residential (Energy Only)</v>
          </cell>
          <cell r="C76" t="str">
            <v>T96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</row>
        <row r="77">
          <cell r="B77" t="str">
            <v>Energy</v>
          </cell>
          <cell r="C77" t="str">
            <v>U50</v>
          </cell>
          <cell r="D77" t="str">
            <v>T64</v>
          </cell>
          <cell r="E77" t="str">
            <v>T66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</row>
        <row r="78">
          <cell r="A78" t="str">
            <v>T2</v>
          </cell>
          <cell r="B78" t="str">
            <v>Demand</v>
          </cell>
          <cell r="C78" t="str">
            <v>U52</v>
          </cell>
          <cell r="D78" t="str">
            <v>U54</v>
          </cell>
          <cell r="E78" t="str">
            <v>U56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</row>
        <row r="79">
          <cell r="A79" t="str">
            <v>UR2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</row>
        <row r="80">
          <cell r="B80" t="str">
            <v>Urban Gen Srvc</v>
          </cell>
        </row>
        <row r="81">
          <cell r="B81" t="str">
            <v xml:space="preserve">Single Phase 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</row>
        <row r="82">
          <cell r="A82" t="str">
            <v>Acquired MEUs</v>
          </cell>
          <cell r="B82" t="str">
            <v>Energy</v>
          </cell>
          <cell r="C82" t="str">
            <v>U40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</row>
        <row r="83">
          <cell r="B83" t="str">
            <v>Demand</v>
          </cell>
          <cell r="C83" t="str">
            <v>U42</v>
          </cell>
          <cell r="D83" t="str">
            <v>U44</v>
          </cell>
          <cell r="E83" t="str">
            <v>U46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</row>
        <row r="84">
          <cell r="B84" t="str">
            <v>Unmetered</v>
          </cell>
          <cell r="C84" t="str">
            <v>U48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</row>
        <row r="85">
          <cell r="A85" t="str">
            <v>MEURTX</v>
          </cell>
          <cell r="B85" t="str">
            <v>3-Phase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</row>
        <row r="86">
          <cell r="B86" t="str">
            <v>General Service</v>
          </cell>
          <cell r="C86" t="str">
            <v>U60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</row>
        <row r="87">
          <cell r="B87" t="str">
            <v xml:space="preserve">   General Service - Energy</v>
          </cell>
          <cell r="C87" t="str">
            <v>U52</v>
          </cell>
          <cell r="D87" t="str">
            <v>U64</v>
          </cell>
          <cell r="E87" t="str">
            <v>JT6</v>
          </cell>
          <cell r="F87" t="str">
            <v>JB1</v>
          </cell>
          <cell r="G87" t="str">
            <v>JF1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</row>
        <row r="88">
          <cell r="B88" t="str">
            <v xml:space="preserve">   General Service - Demand</v>
          </cell>
          <cell r="C88" t="str">
            <v>T96</v>
          </cell>
          <cell r="E88" t="str">
            <v>JT7, JT8, JT9</v>
          </cell>
          <cell r="F88" t="str">
            <v>JB2, JB3, JB4</v>
          </cell>
          <cell r="G88" t="str">
            <v>JF2, JF3, JF4, M85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</row>
        <row r="89">
          <cell r="B89" t="str">
            <v xml:space="preserve">   General Service - Interval</v>
          </cell>
          <cell r="C89" t="str">
            <v>T96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</row>
        <row r="90">
          <cell r="A90" t="str">
            <v>MGSTX</v>
          </cell>
          <cell r="B90" t="str">
            <v>Total - General Service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</row>
        <row r="91">
          <cell r="B91" t="str">
            <v>Large GS</v>
          </cell>
          <cell r="F91" t="str">
            <v>N58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</row>
        <row r="92">
          <cell r="A92" t="str">
            <v>MLGSTX</v>
          </cell>
          <cell r="B92" t="str">
            <v>Urban residential (Energy Only)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</row>
        <row r="93">
          <cell r="B93" t="str">
            <v>Lights</v>
          </cell>
          <cell r="C93" t="str">
            <v>U50</v>
          </cell>
          <cell r="D93" t="str">
            <v>U52</v>
          </cell>
          <cell r="E93" t="str">
            <v>U54</v>
          </cell>
          <cell r="F93" t="str">
            <v>U56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</row>
        <row r="94">
          <cell r="A94" t="str">
            <v>MLTTX</v>
          </cell>
          <cell r="B94" t="str">
            <v>Total - Lights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</row>
        <row r="95"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</row>
        <row r="98">
          <cell r="A98" t="str">
            <v>MEUR</v>
          </cell>
          <cell r="B98" t="str">
            <v>Total - Residential</v>
          </cell>
          <cell r="E98" t="str">
            <v>Thorold</v>
          </cell>
          <cell r="F98" t="str">
            <v>GBE/Owen Sound</v>
          </cell>
          <cell r="G98" t="str">
            <v>Brockville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</row>
        <row r="99">
          <cell r="B99" t="str">
            <v>General Service</v>
          </cell>
          <cell r="E99" t="str">
            <v>JT5</v>
          </cell>
          <cell r="F99" t="str">
            <v>JB0</v>
          </cell>
          <cell r="G99" t="str">
            <v>JF0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</row>
        <row r="100">
          <cell r="A100" t="str">
            <v>MEURTX</v>
          </cell>
          <cell r="B100" t="str">
            <v xml:space="preserve">   General Service - Energy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</row>
        <row r="101">
          <cell r="B101" t="str">
            <v xml:space="preserve">   General Service - Demand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</row>
        <row r="102">
          <cell r="B102" t="str">
            <v xml:space="preserve">   General Service - Interval</v>
          </cell>
          <cell r="C102" t="str">
            <v>T96</v>
          </cell>
          <cell r="E102" t="str">
            <v>JT6</v>
          </cell>
          <cell r="F102" t="str">
            <v>JB1</v>
          </cell>
          <cell r="G102" t="str">
            <v>JF1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</row>
        <row r="103">
          <cell r="A103" t="str">
            <v>MGS</v>
          </cell>
          <cell r="B103" t="str">
            <v xml:space="preserve">   General Service - Demand</v>
          </cell>
          <cell r="E103" t="str">
            <v>JT7, JT8, JT9</v>
          </cell>
          <cell r="F103" t="str">
            <v>JB2, JB3, JB4</v>
          </cell>
          <cell r="G103" t="str">
            <v>JF2, JF3, JF4, M85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</row>
        <row r="104">
          <cell r="B104" t="str">
            <v>Large GS</v>
          </cell>
          <cell r="C104" t="str">
            <v>T96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</row>
        <row r="105">
          <cell r="A105" t="str">
            <v>MLGS</v>
          </cell>
          <cell r="B105" t="str">
            <v>Total - Large GS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</row>
        <row r="106">
          <cell r="B106" t="str">
            <v>Lights</v>
          </cell>
          <cell r="F106" t="str">
            <v>N58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</row>
        <row r="107">
          <cell r="A107" t="str">
            <v>MLT</v>
          </cell>
          <cell r="B107" t="str">
            <v>Total - Lights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</row>
        <row r="108">
          <cell r="B108" t="str">
            <v>Lights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</row>
        <row r="109">
          <cell r="A109" t="str">
            <v>MLTTX</v>
          </cell>
          <cell r="B109" t="str">
            <v>Total - Lights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</row>
        <row r="111">
          <cell r="A111" t="str">
            <v xml:space="preserve">Other MEUs </v>
          </cell>
          <cell r="D111" t="str">
            <v>* See attached schedule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</row>
        <row r="112">
          <cell r="B112" t="str">
            <v>Residential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</row>
        <row r="113">
          <cell r="A113" t="str">
            <v>MEUR</v>
          </cell>
          <cell r="B113" t="str">
            <v>Total - Residential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</row>
        <row r="114">
          <cell r="B114" t="str">
            <v>General Service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</row>
        <row r="115">
          <cell r="B115" t="str">
            <v xml:space="preserve">   General Service - Energy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</row>
        <row r="116">
          <cell r="B116" t="str">
            <v xml:space="preserve">   General Service - Demand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</row>
        <row r="117">
          <cell r="B117" t="str">
            <v xml:space="preserve">   General Service - Interval</v>
          </cell>
          <cell r="C117" t="str">
            <v>T96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</row>
        <row r="118">
          <cell r="A118" t="str">
            <v>MGS</v>
          </cell>
          <cell r="B118" t="str">
            <v>Total - General Service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</row>
        <row r="119">
          <cell r="B119" t="str">
            <v>Large GS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</row>
        <row r="120">
          <cell r="A120" t="str">
            <v>MLGS</v>
          </cell>
          <cell r="B120" t="str">
            <v>Total - Large GS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</row>
        <row r="121">
          <cell r="B121" t="str">
            <v>Lights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</row>
        <row r="122">
          <cell r="A122" t="str">
            <v>MLT</v>
          </cell>
          <cell r="B122" t="str">
            <v>Total - Lights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rce Jan 24-2001"/>
      <sheetName val="Source Mar 1-2001"/>
      <sheetName val="Accounts Adjusted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Review and Sign-off"/>
      <sheetName val="1. Overview"/>
      <sheetName val="2. Index"/>
      <sheetName val="3. Benefits GLAs"/>
      <sheetName val="4. Formulae &amp; Allocation %"/>
      <sheetName val="5. Escalators"/>
      <sheetName val="6. 2003YearEndHeadCountbyCoy"/>
      <sheetName val="6. CPP &amp; EI Summary"/>
      <sheetName val="7A TR fcst 2006"/>
      <sheetName val="7. CPP &amp; EI detail"/>
      <sheetName val="7B CPP EI fcst 2006"/>
      <sheetName val="8. 2006 TR, CPP &amp; EI var analys"/>
      <sheetName val="9. 2006 BPE"/>
      <sheetName val="8. EHT TR"/>
      <sheetName val="9. WSIB "/>
      <sheetName val="10. Headcount Forecast"/>
      <sheetName val="11. HOI  headcount"/>
      <sheetName val="12. Networks total headcount"/>
      <sheetName val="14. HOI Headcount(x)"/>
      <sheetName val="14. HOI Headcount (O)"/>
      <sheetName val="15. Networks - SP Headcount(x)"/>
      <sheetName val="15. Networks - SP Headcount (O)"/>
      <sheetName val="16. Networks - AM Headcount(x)"/>
      <sheetName val="16. Networks - AM Headcount (O)"/>
      <sheetName val="17. CF&amp;S HONI Headcount(x)"/>
      <sheetName val="17. CF&amp;S HONI Headcount (O)"/>
      <sheetName val="18. RC Headcount(x)"/>
      <sheetName val="13. RC  headcount"/>
      <sheetName val="14. Telecom  headcount"/>
      <sheetName val="19. Telecom Headcount(x)"/>
      <sheetName val="19. Telecom Headcount (O)"/>
      <sheetName val="15. CPP - Est. Max.  ER Cont'n"/>
      <sheetName val="16. EI - Est. Max.  ER Cont'n"/>
      <sheetName val="17. WC - Est. Max.  Premium"/>
      <sheetName val="18. Compens &amp; EHT- HOI"/>
      <sheetName val="19. Compens &amp; EHT- Netwk"/>
      <sheetName val="20. Compens &amp; EHT- RC"/>
      <sheetName val="21. Compens &amp; EHT- TEL"/>
      <sheetName val="22. D H GLI Mat - HOI"/>
      <sheetName val="23. D H GLI Mat OHP - Networks"/>
      <sheetName val="24. D H GLI Mat - RC"/>
      <sheetName val="25. D H GLI Mat - TEL"/>
      <sheetName val="26. WC, CPP, EI - HOI"/>
      <sheetName val="27. WC, CPP, EI - Networks"/>
      <sheetName val="28. WC, CPP, EI - RC"/>
      <sheetName val="29. WC, CPP, EI - TEL"/>
      <sheetName val="30. OPRB, OPRB, LTD, SPP, RPP"/>
      <sheetName val="31. EFB Forecast Details"/>
      <sheetName val="32. Comp&amp;Benefits Summary"/>
      <sheetName val="33. Burden Rates Summary"/>
      <sheetName val="2003-08 NS"/>
      <sheetName val="34. Benefits Forecast - Consol"/>
      <sheetName val="35. Benefits Forecast - HOI"/>
      <sheetName val="36. Benefits Forecast - Netw"/>
      <sheetName val="37 Benefits Forecast - RC"/>
      <sheetName val="38.  Benefit Forecast - TEL"/>
      <sheetName val=" Source Information Contacts"/>
      <sheetName val="2002  &amp; Redundant Tabs &gt;&gt;&gt;&gt;&gt;"/>
      <sheetName val="9. 2002 EHT"/>
      <sheetName val="10. 2002 WC"/>
      <sheetName val="49. 2003-08 BurdenRates Summary"/>
      <sheetName val="56. 2003-08 OHE"/>
      <sheetName val="11. 2002NTS - CPP EI"/>
      <sheetName val="8. 2002 TR"/>
      <sheetName val="31. 2003 D H GLI Mat - Markets"/>
      <sheetName val="30. 2003 D H GLI Mat - OHE"/>
      <sheetName val="39. 2003 WC, CPP, EI - OHE"/>
      <sheetName val="7. 2002 BPE"/>
      <sheetName val="12. 2002NW - CPP EI"/>
      <sheetName val="40. 2003 WC, CPP, EI - Markets"/>
      <sheetName val="13. 2002RMC - CPP EI"/>
      <sheetName val="14. 2002HO - CPP EI"/>
      <sheetName val="15. 2002TEL - CPP EI"/>
      <sheetName val="16. 2002OHE - CPP EI"/>
      <sheetName val="41. Benefits Rough Est 2003-08"/>
      <sheetName val="42. 2003 TR, EHT &amp; BPE Estimate"/>
      <sheetName val="43. 2003 BPE Estimate"/>
      <sheetName val="45. 2003 H D GLI Mat Forecast"/>
      <sheetName val="46. Est. -  H D GLI &amp; MAT "/>
      <sheetName val="24. 2003 Compens &amp; EHT- OHE"/>
      <sheetName val="25. 2003 Compens &amp; EHT- Market"/>
      <sheetName val="51. 2003-08 Net+OHE"/>
      <sheetName val="17. 2002MRK - CPP EI"/>
    </sheetNames>
    <sheetDataSet>
      <sheetData sheetId="0" refreshError="1"/>
      <sheetData sheetId="1" refreshError="1"/>
      <sheetData sheetId="2" refreshError="1">
        <row r="2">
          <cell r="M2">
            <v>41460</v>
          </cell>
        </row>
        <row r="3">
          <cell r="M3">
            <v>2012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x_Tariff"/>
      <sheetName val="2002"/>
      <sheetName val="Reconcile"/>
      <sheetName val="Diff"/>
      <sheetName val="Old"/>
      <sheetName val="Mix_Change"/>
      <sheetName val="Dx_Tariff&amp;COP"/>
      <sheetName val="MEU_Tariff&amp;COP"/>
      <sheetName val="Tx_Tariff"/>
      <sheetName val="Tx_Embedded_Gen"/>
      <sheetName val="Dx_Tariff&amp;COP_Diff"/>
      <sheetName val="MEU_Tariff&amp;COP_Diff"/>
      <sheetName val="Tx_Tariff_Diff"/>
      <sheetName val="MEU_Tariff_Base"/>
      <sheetName val="Dx_Tariff_Base"/>
      <sheetName val="Dx_Tariff&amp;COP_Old"/>
      <sheetName val="MEU_Tariff&amp;COP_Old"/>
      <sheetName val="Tx_Tariff_Old"/>
      <sheetName val="Dx_Tariff_Base_Old"/>
      <sheetName val="Recon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"/>
      <sheetName val="DOCUMENTATION"/>
      <sheetName val="Trial_Balance"/>
    </sheetNames>
    <sheetDataSet>
      <sheetData sheetId="0" refreshError="1">
        <row r="16">
          <cell r="I16" t="str">
            <v>Var.</v>
          </cell>
          <cell r="N16" t="str">
            <v>Var.</v>
          </cell>
          <cell r="X16" t="str">
            <v>Var.</v>
          </cell>
          <cell r="AC16" t="str">
            <v>Var.</v>
          </cell>
        </row>
        <row r="17">
          <cell r="I17" t="str">
            <v>-</v>
          </cell>
          <cell r="N17" t="str">
            <v>-</v>
          </cell>
          <cell r="X17" t="str">
            <v>-</v>
          </cell>
          <cell r="AC17" t="str">
            <v>-</v>
          </cell>
        </row>
        <row r="18">
          <cell r="I18" t="str">
            <v>-</v>
          </cell>
          <cell r="N18" t="str">
            <v>-</v>
          </cell>
          <cell r="X18" t="str">
            <v>-</v>
          </cell>
          <cell r="AC18" t="str">
            <v>-</v>
          </cell>
        </row>
        <row r="19">
          <cell r="I19" t="str">
            <v>-</v>
          </cell>
          <cell r="N19" t="str">
            <v>-</v>
          </cell>
          <cell r="X19" t="str">
            <v>-</v>
          </cell>
          <cell r="AC19" t="str">
            <v>-</v>
          </cell>
        </row>
        <row r="20">
          <cell r="I20" t="str">
            <v>-</v>
          </cell>
          <cell r="N20" t="str">
            <v>-</v>
          </cell>
          <cell r="X20" t="str">
            <v>-</v>
          </cell>
          <cell r="AC20" t="str">
            <v>-</v>
          </cell>
        </row>
        <row r="21">
          <cell r="I21" t="str">
            <v>-</v>
          </cell>
          <cell r="N21" t="str">
            <v>-</v>
          </cell>
          <cell r="X21" t="str">
            <v>-</v>
          </cell>
          <cell r="AC21" t="str">
            <v>-</v>
          </cell>
        </row>
        <row r="22">
          <cell r="I22" t="str">
            <v>-</v>
          </cell>
          <cell r="N22" t="str">
            <v>-</v>
          </cell>
          <cell r="X22" t="str">
            <v>-</v>
          </cell>
          <cell r="AC22" t="str">
            <v>-</v>
          </cell>
        </row>
        <row r="24">
          <cell r="I24" t="str">
            <v>-</v>
          </cell>
          <cell r="N24" t="str">
            <v>-</v>
          </cell>
          <cell r="X24" t="str">
            <v>-</v>
          </cell>
          <cell r="AC24" t="str">
            <v>-</v>
          </cell>
        </row>
        <row r="28">
          <cell r="I28" t="str">
            <v>-</v>
          </cell>
          <cell r="N28" t="str">
            <v>-</v>
          </cell>
          <cell r="X28" t="str">
            <v>-</v>
          </cell>
          <cell r="AC28" t="str">
            <v>-</v>
          </cell>
        </row>
        <row r="29">
          <cell r="I29" t="str">
            <v>-</v>
          </cell>
          <cell r="N29" t="str">
            <v>-</v>
          </cell>
          <cell r="X29" t="str">
            <v>-</v>
          </cell>
          <cell r="AC29" t="str">
            <v>-</v>
          </cell>
        </row>
        <row r="30">
          <cell r="I30" t="str">
            <v>-</v>
          </cell>
          <cell r="N30" t="str">
            <v>-</v>
          </cell>
          <cell r="X30" t="str">
            <v>-</v>
          </cell>
          <cell r="AC30" t="str">
            <v>-</v>
          </cell>
        </row>
        <row r="31">
          <cell r="I31" t="str">
            <v>-</v>
          </cell>
          <cell r="N31" t="str">
            <v>-</v>
          </cell>
          <cell r="X31" t="str">
            <v>-</v>
          </cell>
          <cell r="AC31" t="str">
            <v>-</v>
          </cell>
        </row>
        <row r="32">
          <cell r="I32" t="str">
            <v>-</v>
          </cell>
          <cell r="N32" t="str">
            <v>-</v>
          </cell>
          <cell r="X32" t="str">
            <v>-</v>
          </cell>
          <cell r="AC32" t="str">
            <v>-</v>
          </cell>
        </row>
        <row r="34">
          <cell r="I34" t="str">
            <v>-</v>
          </cell>
          <cell r="N34" t="str">
            <v>-</v>
          </cell>
          <cell r="X34" t="str">
            <v>-</v>
          </cell>
          <cell r="AC34" t="str">
            <v>-</v>
          </cell>
        </row>
        <row r="36">
          <cell r="I36" t="str">
            <v>-</v>
          </cell>
          <cell r="N36" t="str">
            <v>-</v>
          </cell>
          <cell r="X36" t="str">
            <v>-</v>
          </cell>
          <cell r="AC36" t="str">
            <v>-</v>
          </cell>
        </row>
        <row r="38">
          <cell r="I38" t="str">
            <v>-</v>
          </cell>
          <cell r="N38" t="str">
            <v>-</v>
          </cell>
          <cell r="X38" t="str">
            <v>-</v>
          </cell>
          <cell r="AC38" t="str">
            <v>-</v>
          </cell>
        </row>
        <row r="40">
          <cell r="I40" t="str">
            <v>-</v>
          </cell>
          <cell r="N40" t="str">
            <v>-</v>
          </cell>
          <cell r="X40" t="str">
            <v>-</v>
          </cell>
          <cell r="AC40" t="str">
            <v>-</v>
          </cell>
        </row>
        <row r="42">
          <cell r="I42" t="str">
            <v>-</v>
          </cell>
          <cell r="N42" t="str">
            <v>-</v>
          </cell>
          <cell r="X42" t="str">
            <v>-</v>
          </cell>
          <cell r="AC42" t="str">
            <v>-</v>
          </cell>
        </row>
        <row r="44">
          <cell r="N44" t="str">
            <v>-</v>
          </cell>
          <cell r="AC44" t="str">
            <v>-</v>
          </cell>
        </row>
        <row r="46">
          <cell r="I46" t="str">
            <v>-</v>
          </cell>
          <cell r="N46" t="str">
            <v>-</v>
          </cell>
          <cell r="X46" t="str">
            <v>-</v>
          </cell>
          <cell r="AC46" t="str">
            <v>-</v>
          </cell>
        </row>
        <row r="48">
          <cell r="I48" t="str">
            <v>-</v>
          </cell>
          <cell r="N48" t="str">
            <v>-</v>
          </cell>
          <cell r="X48" t="str">
            <v>-</v>
          </cell>
          <cell r="AC48" t="str">
            <v>-</v>
          </cell>
        </row>
      </sheetData>
      <sheetData sheetId="1" refreshError="1"/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1 - BP (CCA - Included)"/>
      <sheetName val="A1 - BP  (Tax)"/>
      <sheetName val="TMain"/>
      <sheetName val="B2 -P (CCA - Excluded)"/>
    </sheetNames>
    <sheetDataSet>
      <sheetData sheetId="0">
        <row r="36">
          <cell r="B36">
            <v>1</v>
          </cell>
          <cell r="H36">
            <v>0.83199999999999996</v>
          </cell>
          <cell r="I36">
            <v>0.42299999999999999</v>
          </cell>
        </row>
        <row r="37">
          <cell r="B37">
            <v>47</v>
          </cell>
          <cell r="H37">
            <v>0.77600000000000002</v>
          </cell>
          <cell r="I37">
            <v>0.51300000000000001</v>
          </cell>
        </row>
        <row r="38">
          <cell r="B38">
            <v>2</v>
          </cell>
          <cell r="H38">
            <v>0</v>
          </cell>
          <cell r="I38">
            <v>0</v>
          </cell>
        </row>
        <row r="39">
          <cell r="B39">
            <v>3</v>
          </cell>
          <cell r="H39">
            <v>0</v>
          </cell>
          <cell r="I39">
            <v>0</v>
          </cell>
        </row>
        <row r="40">
          <cell r="B40">
            <v>6</v>
          </cell>
          <cell r="H40">
            <v>0</v>
          </cell>
          <cell r="I40">
            <v>0</v>
          </cell>
        </row>
        <row r="41">
          <cell r="B41">
            <v>7</v>
          </cell>
          <cell r="H41">
            <v>0</v>
          </cell>
          <cell r="I41">
            <v>0</v>
          </cell>
        </row>
        <row r="42">
          <cell r="B42">
            <v>8</v>
          </cell>
          <cell r="H42">
            <v>0.16600000000000001</v>
          </cell>
          <cell r="I42">
            <v>0.16600000000000001</v>
          </cell>
        </row>
        <row r="43">
          <cell r="B43">
            <v>9</v>
          </cell>
          <cell r="H43">
            <v>0</v>
          </cell>
          <cell r="I43">
            <v>0</v>
          </cell>
        </row>
        <row r="44">
          <cell r="B44">
            <v>10</v>
          </cell>
          <cell r="H44">
            <v>0</v>
          </cell>
          <cell r="I44">
            <v>0</v>
          </cell>
        </row>
        <row r="45">
          <cell r="B45">
            <v>45</v>
          </cell>
          <cell r="H45">
            <v>0</v>
          </cell>
          <cell r="I45">
            <v>0</v>
          </cell>
        </row>
        <row r="46">
          <cell r="B46">
            <v>12</v>
          </cell>
          <cell r="H46">
            <v>0</v>
          </cell>
          <cell r="I46">
            <v>0</v>
          </cell>
        </row>
        <row r="47">
          <cell r="B47">
            <v>42</v>
          </cell>
          <cell r="H47">
            <v>0</v>
          </cell>
          <cell r="I47">
            <v>0</v>
          </cell>
        </row>
        <row r="48">
          <cell r="B48">
            <v>13</v>
          </cell>
          <cell r="H48">
            <v>0</v>
          </cell>
          <cell r="I48">
            <v>0</v>
          </cell>
        </row>
        <row r="49">
          <cell r="B49">
            <v>17</v>
          </cell>
          <cell r="H49">
            <v>1.823</v>
          </cell>
          <cell r="I49">
            <v>2.0840000000000001</v>
          </cell>
        </row>
        <row r="50">
          <cell r="B50">
            <v>50</v>
          </cell>
          <cell r="H50">
            <v>8.9999999999999993E-3</v>
          </cell>
          <cell r="I50">
            <v>8.9999999999999993E-3</v>
          </cell>
        </row>
        <row r="51">
          <cell r="B51">
            <v>43.1</v>
          </cell>
          <cell r="H51">
            <v>0</v>
          </cell>
          <cell r="I51">
            <v>0</v>
          </cell>
        </row>
        <row r="59">
          <cell r="B59">
            <v>1</v>
          </cell>
          <cell r="H59">
            <v>0</v>
          </cell>
          <cell r="I59">
            <v>0</v>
          </cell>
        </row>
        <row r="60">
          <cell r="B60">
            <v>47</v>
          </cell>
          <cell r="H60">
            <v>0</v>
          </cell>
          <cell r="I60">
            <v>0</v>
          </cell>
        </row>
        <row r="61">
          <cell r="B61">
            <v>2</v>
          </cell>
          <cell r="H61">
            <v>0</v>
          </cell>
          <cell r="I61">
            <v>0</v>
          </cell>
        </row>
        <row r="62">
          <cell r="B62">
            <v>3</v>
          </cell>
          <cell r="H62">
            <v>0</v>
          </cell>
          <cell r="I62">
            <v>0</v>
          </cell>
        </row>
        <row r="63">
          <cell r="B63">
            <v>6</v>
          </cell>
          <cell r="H63">
            <v>0</v>
          </cell>
          <cell r="I63">
            <v>0</v>
          </cell>
        </row>
        <row r="64">
          <cell r="B64">
            <v>7</v>
          </cell>
          <cell r="H64">
            <v>0</v>
          </cell>
          <cell r="I64">
            <v>0</v>
          </cell>
        </row>
        <row r="65">
          <cell r="B65">
            <v>8</v>
          </cell>
          <cell r="H65">
            <v>0</v>
          </cell>
          <cell r="I65">
            <v>0</v>
          </cell>
        </row>
        <row r="66">
          <cell r="B66">
            <v>9</v>
          </cell>
          <cell r="H66">
            <v>0</v>
          </cell>
          <cell r="I66">
            <v>0</v>
          </cell>
        </row>
        <row r="67">
          <cell r="B67">
            <v>10</v>
          </cell>
          <cell r="H67">
            <v>0</v>
          </cell>
          <cell r="I67">
            <v>0</v>
          </cell>
        </row>
        <row r="68">
          <cell r="B68">
            <v>45</v>
          </cell>
          <cell r="H68">
            <v>0</v>
          </cell>
          <cell r="I68">
            <v>0</v>
          </cell>
        </row>
        <row r="69">
          <cell r="B69">
            <v>12</v>
          </cell>
          <cell r="H69">
            <v>0</v>
          </cell>
          <cell r="I69">
            <v>0</v>
          </cell>
        </row>
        <row r="70">
          <cell r="B70">
            <v>42</v>
          </cell>
          <cell r="H70">
            <v>0</v>
          </cell>
          <cell r="I70">
            <v>0</v>
          </cell>
        </row>
        <row r="71">
          <cell r="B71">
            <v>13</v>
          </cell>
          <cell r="H71">
            <v>0</v>
          </cell>
          <cell r="I71">
            <v>0</v>
          </cell>
        </row>
        <row r="72">
          <cell r="B72">
            <v>17</v>
          </cell>
          <cell r="H72">
            <v>-0.79131153073417138</v>
          </cell>
          <cell r="I72">
            <v>-0.88766665529474587</v>
          </cell>
        </row>
        <row r="73">
          <cell r="B73">
            <v>50</v>
          </cell>
          <cell r="H73">
            <v>0</v>
          </cell>
          <cell r="I73">
            <v>0</v>
          </cell>
        </row>
        <row r="74">
          <cell r="B74">
            <v>43.1</v>
          </cell>
          <cell r="H74">
            <v>0</v>
          </cell>
          <cell r="I74">
            <v>0</v>
          </cell>
        </row>
        <row r="178">
          <cell r="H178">
            <v>1.72E-2</v>
          </cell>
          <cell r="I178">
            <v>1.3760000000000001E-2</v>
          </cell>
        </row>
      </sheetData>
      <sheetData sheetId="1">
        <row r="9">
          <cell r="I9">
            <v>-1.0909033676398394E-9</v>
          </cell>
        </row>
        <row r="10">
          <cell r="I10">
            <v>4.6072054156053168</v>
          </cell>
        </row>
        <row r="11">
          <cell r="I11">
            <v>-1.0316184100880037</v>
          </cell>
        </row>
        <row r="13">
          <cell r="I13">
            <v>-0.116678</v>
          </cell>
        </row>
        <row r="14">
          <cell r="I14">
            <v>0.9102617668329539</v>
          </cell>
        </row>
        <row r="15">
          <cell r="I15">
            <v>-0.60498430368529954</v>
          </cell>
        </row>
        <row r="17">
          <cell r="I17">
            <v>4.3999999999999997E-2</v>
          </cell>
        </row>
        <row r="20">
          <cell r="I20">
            <v>-0.44304700000000002</v>
          </cell>
        </row>
        <row r="21">
          <cell r="I21">
            <v>-0.43671174532189833</v>
          </cell>
        </row>
        <row r="22">
          <cell r="I22">
            <v>-0.16421636000000001</v>
          </cell>
        </row>
        <row r="25">
          <cell r="I25">
            <v>-3.0263480482278258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F43"/>
  <sheetViews>
    <sheetView tabSelected="1" zoomScaleNormal="100" zoomScaleSheetLayoutView="110" workbookViewId="0">
      <selection activeCell="H30" sqref="H30"/>
    </sheetView>
  </sheetViews>
  <sheetFormatPr defaultRowHeight="12.75" x14ac:dyDescent="0.2"/>
  <cols>
    <col min="1" max="1" width="11" style="79" customWidth="1"/>
    <col min="2" max="2" width="1.5703125" bestFit="1" customWidth="1"/>
    <col min="3" max="3" width="39.140625" bestFit="1" customWidth="1"/>
    <col min="4" max="4" width="2" bestFit="1" customWidth="1"/>
    <col min="5" max="5" width="10.140625" customWidth="1"/>
    <col min="12" max="12" width="2.42578125" customWidth="1"/>
    <col min="13" max="13" width="14.85546875" customWidth="1"/>
    <col min="14" max="14" width="12.85546875" customWidth="1"/>
  </cols>
  <sheetData>
    <row r="1" spans="1:6" ht="15.75" x14ac:dyDescent="0.25">
      <c r="A1" s="80" t="s">
        <v>0</v>
      </c>
      <c r="B1" s="80"/>
      <c r="C1" s="80"/>
      <c r="D1" s="80"/>
      <c r="E1" s="80"/>
      <c r="F1" s="85"/>
    </row>
    <row r="2" spans="1:6" ht="15.75" x14ac:dyDescent="0.25">
      <c r="A2" s="80"/>
      <c r="B2" s="80"/>
      <c r="C2" s="80"/>
      <c r="D2" s="80"/>
    </row>
    <row r="3" spans="1:6" x14ac:dyDescent="0.2">
      <c r="A3" s="81" t="s">
        <v>1</v>
      </c>
      <c r="B3" s="81"/>
      <c r="C3" s="81"/>
      <c r="D3" s="81"/>
    </row>
    <row r="4" spans="1:6" x14ac:dyDescent="0.2">
      <c r="A4" s="82" t="s">
        <v>2</v>
      </c>
      <c r="B4" s="81"/>
      <c r="C4" s="81"/>
      <c r="D4" s="81"/>
    </row>
    <row r="5" spans="1:6" x14ac:dyDescent="0.2">
      <c r="A5" s="81" t="s">
        <v>3</v>
      </c>
      <c r="B5" s="81"/>
      <c r="C5" s="81"/>
      <c r="D5" s="81"/>
    </row>
    <row r="6" spans="1:6" x14ac:dyDescent="0.2">
      <c r="A6" s="81" t="s">
        <v>48</v>
      </c>
      <c r="B6" s="81"/>
      <c r="C6" s="81"/>
      <c r="D6" s="81"/>
    </row>
    <row r="8" spans="1:6" x14ac:dyDescent="0.2">
      <c r="A8" s="83" t="s">
        <v>4</v>
      </c>
      <c r="B8" s="2"/>
      <c r="C8" s="2" t="s">
        <v>5</v>
      </c>
      <c r="E8" s="1">
        <v>2018</v>
      </c>
    </row>
    <row r="10" spans="1:6" x14ac:dyDescent="0.2">
      <c r="C10" s="2" t="s">
        <v>6</v>
      </c>
    </row>
    <row r="12" spans="1:6" x14ac:dyDescent="0.2">
      <c r="A12" s="79">
        <v>1</v>
      </c>
      <c r="C12" t="s">
        <v>7</v>
      </c>
      <c r="D12" t="s">
        <v>8</v>
      </c>
      <c r="E12" s="3">
        <f>+'[8]A1 - BP  (Tax)'!I9</f>
        <v>-1.0909033676398394E-9</v>
      </c>
    </row>
    <row r="13" spans="1:6" x14ac:dyDescent="0.2">
      <c r="E13" s="4"/>
    </row>
    <row r="14" spans="1:6" x14ac:dyDescent="0.2">
      <c r="A14" s="79">
        <v>2</v>
      </c>
      <c r="C14" t="s">
        <v>9</v>
      </c>
      <c r="E14" s="5"/>
    </row>
    <row r="15" spans="1:6" x14ac:dyDescent="0.2">
      <c r="A15" s="79">
        <v>3</v>
      </c>
      <c r="C15" t="s">
        <v>10</v>
      </c>
      <c r="E15" s="6">
        <f>+'[8]A1 - BP  (Tax)'!I14*1000</f>
        <v>910.26176683295387</v>
      </c>
    </row>
    <row r="16" spans="1:6" x14ac:dyDescent="0.2">
      <c r="A16" s="79">
        <v>4</v>
      </c>
      <c r="C16" t="s">
        <v>11</v>
      </c>
      <c r="E16" s="6">
        <f>+'[8]A1 - BP  (Tax)'!I15*1000</f>
        <v>-604.98430368529955</v>
      </c>
    </row>
    <row r="17" spans="1:6" x14ac:dyDescent="0.2">
      <c r="A17" s="79">
        <f>+A16+1</f>
        <v>5</v>
      </c>
      <c r="C17" t="s">
        <v>12</v>
      </c>
      <c r="E17" s="6">
        <f>+'[8]A1 - BP  (Tax)'!I10*1000</f>
        <v>4607.2054156053164</v>
      </c>
    </row>
    <row r="18" spans="1:6" x14ac:dyDescent="0.2">
      <c r="A18" s="79">
        <f t="shared" ref="A18:A41" si="0">+A17+1</f>
        <v>6</v>
      </c>
      <c r="B18" t="s">
        <v>13</v>
      </c>
      <c r="C18" t="s">
        <v>14</v>
      </c>
      <c r="E18" s="6">
        <f>+'[8]A1 - BP  (Tax)'!I25*1000</f>
        <v>-3026.348048227826</v>
      </c>
      <c r="F18" t="s">
        <v>45</v>
      </c>
    </row>
    <row r="19" spans="1:6" x14ac:dyDescent="0.2">
      <c r="A19" s="79">
        <f t="shared" si="0"/>
        <v>7</v>
      </c>
      <c r="C19" t="s">
        <v>15</v>
      </c>
      <c r="E19" s="6">
        <f>+'[8]A1 - BP  (Tax)'!I22*1000</f>
        <v>-164.21636000000001</v>
      </c>
    </row>
    <row r="20" spans="1:6" x14ac:dyDescent="0.2">
      <c r="A20" s="79">
        <f t="shared" si="0"/>
        <v>8</v>
      </c>
      <c r="C20" t="s">
        <v>16</v>
      </c>
      <c r="E20" s="6">
        <f>+'[8]A1 - BP  (Tax)'!I11*1000</f>
        <v>-1031.6184100880037</v>
      </c>
    </row>
    <row r="21" spans="1:6" x14ac:dyDescent="0.2">
      <c r="A21" s="79">
        <f t="shared" si="0"/>
        <v>9</v>
      </c>
      <c r="C21" t="s">
        <v>17</v>
      </c>
      <c r="E21" s="6">
        <f>+'[8]A1 - BP  (Tax)'!I17*1000</f>
        <v>44</v>
      </c>
    </row>
    <row r="22" spans="1:6" x14ac:dyDescent="0.2">
      <c r="A22" s="79">
        <f t="shared" si="0"/>
        <v>10</v>
      </c>
      <c r="C22" t="s">
        <v>18</v>
      </c>
      <c r="E22" s="7">
        <f>+'[8]A1 - BP  (Tax)'!I13*1000</f>
        <v>-116.678</v>
      </c>
    </row>
    <row r="23" spans="1:6" x14ac:dyDescent="0.2">
      <c r="A23" s="79">
        <f t="shared" si="0"/>
        <v>11</v>
      </c>
      <c r="C23" t="s">
        <v>19</v>
      </c>
      <c r="E23" s="6">
        <f>+'[8]A1 - BP  (Tax)'!I20*1000</f>
        <v>-443.04700000000003</v>
      </c>
    </row>
    <row r="24" spans="1:6" x14ac:dyDescent="0.2">
      <c r="A24" s="79">
        <f t="shared" si="0"/>
        <v>12</v>
      </c>
      <c r="C24" t="s">
        <v>20</v>
      </c>
      <c r="E24" s="8">
        <f>+'[8]A1 - BP  (Tax)'!I21*1000</f>
        <v>-436.71174532189832</v>
      </c>
    </row>
    <row r="25" spans="1:6" x14ac:dyDescent="0.2">
      <c r="A25" s="79">
        <f t="shared" si="0"/>
        <v>13</v>
      </c>
      <c r="D25" t="s">
        <v>8</v>
      </c>
      <c r="E25" s="7">
        <f>SUM(E15:E24)</f>
        <v>-262.13668488475741</v>
      </c>
    </row>
    <row r="26" spans="1:6" x14ac:dyDescent="0.2">
      <c r="A26" s="79">
        <f t="shared" si="0"/>
        <v>14</v>
      </c>
      <c r="E26" s="9"/>
    </row>
    <row r="27" spans="1:6" x14ac:dyDescent="0.2">
      <c r="A27" s="79">
        <f t="shared" si="0"/>
        <v>15</v>
      </c>
      <c r="C27" t="s">
        <v>21</v>
      </c>
      <c r="D27" t="s">
        <v>8</v>
      </c>
      <c r="E27" s="10">
        <f>+E25+E12</f>
        <v>-262.1366848858483</v>
      </c>
    </row>
    <row r="28" spans="1:6" x14ac:dyDescent="0.2">
      <c r="A28" s="79">
        <f t="shared" si="0"/>
        <v>16</v>
      </c>
      <c r="E28" s="9"/>
    </row>
    <row r="29" spans="1:6" x14ac:dyDescent="0.2">
      <c r="A29" s="79">
        <f t="shared" si="0"/>
        <v>17</v>
      </c>
      <c r="E29" s="9"/>
    </row>
    <row r="30" spans="1:6" x14ac:dyDescent="0.2">
      <c r="A30" s="79">
        <f t="shared" si="0"/>
        <v>18</v>
      </c>
      <c r="C30" t="s">
        <v>1</v>
      </c>
      <c r="E30" s="9"/>
    </row>
    <row r="31" spans="1:6" x14ac:dyDescent="0.2">
      <c r="A31" s="79">
        <f t="shared" si="0"/>
        <v>19</v>
      </c>
      <c r="E31" s="9"/>
    </row>
    <row r="32" spans="1:6" x14ac:dyDescent="0.2">
      <c r="A32" s="79">
        <f t="shared" si="0"/>
        <v>20</v>
      </c>
      <c r="C32" t="s">
        <v>22</v>
      </c>
      <c r="E32" s="11">
        <f>+E41</f>
        <v>26.5</v>
      </c>
      <c r="F32" t="s">
        <v>23</v>
      </c>
    </row>
    <row r="33" spans="1:6" x14ac:dyDescent="0.2">
      <c r="A33" s="79">
        <f t="shared" si="0"/>
        <v>21</v>
      </c>
      <c r="E33" s="9"/>
    </row>
    <row r="34" spans="1:6" ht="13.5" thickBot="1" x14ac:dyDescent="0.25">
      <c r="A34" s="79">
        <f t="shared" si="0"/>
        <v>22</v>
      </c>
      <c r="C34" t="s">
        <v>24</v>
      </c>
      <c r="D34" t="s">
        <v>8</v>
      </c>
      <c r="E34" s="12">
        <f>+E32*E27/100</f>
        <v>-69.466221494749803</v>
      </c>
    </row>
    <row r="35" spans="1:6" ht="13.5" thickTop="1" x14ac:dyDescent="0.2">
      <c r="A35" s="79">
        <f t="shared" si="0"/>
        <v>23</v>
      </c>
      <c r="E35" s="11"/>
    </row>
    <row r="36" spans="1:6" x14ac:dyDescent="0.2">
      <c r="A36" s="79">
        <f t="shared" si="0"/>
        <v>24</v>
      </c>
      <c r="E36" s="11"/>
    </row>
    <row r="37" spans="1:6" x14ac:dyDescent="0.2">
      <c r="A37" s="79">
        <f t="shared" si="0"/>
        <v>25</v>
      </c>
      <c r="C37" t="s">
        <v>25</v>
      </c>
      <c r="E37" s="11"/>
    </row>
    <row r="38" spans="1:6" x14ac:dyDescent="0.2">
      <c r="A38" s="79">
        <f t="shared" si="0"/>
        <v>26</v>
      </c>
      <c r="E38" s="11"/>
    </row>
    <row r="39" spans="1:6" x14ac:dyDescent="0.2">
      <c r="A39" s="79">
        <f t="shared" si="0"/>
        <v>27</v>
      </c>
      <c r="C39" t="s">
        <v>26</v>
      </c>
      <c r="E39" s="11">
        <v>15</v>
      </c>
      <c r="F39" t="s">
        <v>23</v>
      </c>
    </row>
    <row r="40" spans="1:6" x14ac:dyDescent="0.2">
      <c r="A40" s="79">
        <f t="shared" si="0"/>
        <v>28</v>
      </c>
      <c r="C40" t="s">
        <v>27</v>
      </c>
      <c r="E40" s="11">
        <v>11.5</v>
      </c>
      <c r="F40" t="s">
        <v>23</v>
      </c>
    </row>
    <row r="41" spans="1:6" x14ac:dyDescent="0.2">
      <c r="A41" s="79">
        <f t="shared" si="0"/>
        <v>29</v>
      </c>
      <c r="C41" t="s">
        <v>28</v>
      </c>
      <c r="E41" s="13">
        <f>SUM(E39:E40)</f>
        <v>26.5</v>
      </c>
      <c r="F41" t="s">
        <v>23</v>
      </c>
    </row>
    <row r="43" spans="1:6" x14ac:dyDescent="0.2">
      <c r="A43" s="84" t="s">
        <v>46</v>
      </c>
    </row>
  </sheetData>
  <mergeCells count="6">
    <mergeCell ref="A6:D6"/>
    <mergeCell ref="A2:D2"/>
    <mergeCell ref="A3:D3"/>
    <mergeCell ref="A4:D4"/>
    <mergeCell ref="A5:D5"/>
    <mergeCell ref="A1:E1"/>
  </mergeCells>
  <printOptions horizontalCentered="1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R69"/>
  <sheetViews>
    <sheetView view="pageLayout" zoomScaleNormal="96" workbookViewId="0">
      <selection activeCell="A5" sqref="A5:L5"/>
    </sheetView>
  </sheetViews>
  <sheetFormatPr defaultRowHeight="12.75" x14ac:dyDescent="0.2"/>
  <cols>
    <col min="1" max="1" width="12" customWidth="1"/>
    <col min="2" max="2" width="4.5703125" customWidth="1"/>
    <col min="3" max="3" width="20.140625" customWidth="1"/>
    <col min="4" max="4" width="5.140625" style="61" customWidth="1"/>
    <col min="5" max="5" width="12.85546875" customWidth="1"/>
    <col min="6" max="6" width="13.85546875" customWidth="1"/>
    <col min="7" max="7" width="16.28515625" customWidth="1"/>
    <col min="8" max="8" width="12.28515625" customWidth="1"/>
    <col min="9" max="9" width="10.85546875" customWidth="1"/>
    <col min="10" max="10" width="4.5703125" customWidth="1"/>
    <col min="11" max="11" width="10.85546875" customWidth="1"/>
    <col min="12" max="12" width="12.5703125" customWidth="1"/>
    <col min="13" max="13" width="9.42578125" bestFit="1" customWidth="1"/>
    <col min="14" max="14" width="9.42578125" customWidth="1"/>
    <col min="15" max="15" width="9.42578125" bestFit="1" customWidth="1"/>
  </cols>
  <sheetData>
    <row r="1" spans="1:17" ht="15.75" x14ac:dyDescent="0.25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7" ht="15.75" x14ac:dyDescent="0.25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</row>
    <row r="3" spans="1:17" x14ac:dyDescent="0.2">
      <c r="A3" s="81" t="s">
        <v>29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</row>
    <row r="4" spans="1:17" x14ac:dyDescent="0.2">
      <c r="A4" s="81" t="s">
        <v>30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</row>
    <row r="5" spans="1:17" x14ac:dyDescent="0.2">
      <c r="A5" s="81" t="s">
        <v>31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</row>
    <row r="6" spans="1:17" x14ac:dyDescent="0.2">
      <c r="A6" s="81" t="s">
        <v>3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</row>
    <row r="7" spans="1:17" x14ac:dyDescent="0.2">
      <c r="A7" s="81" t="s">
        <v>47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</row>
    <row r="10" spans="1:17" ht="12.75" customHeight="1" x14ac:dyDescent="0.2">
      <c r="A10" s="14">
        <v>2017</v>
      </c>
      <c r="B10" s="14"/>
      <c r="C10" s="15"/>
      <c r="D10" s="16"/>
      <c r="E10" s="17" t="s">
        <v>32</v>
      </c>
      <c r="F10" s="15"/>
      <c r="G10" s="15"/>
      <c r="H10" s="15"/>
      <c r="I10" s="15"/>
      <c r="J10" s="15"/>
      <c r="K10" s="44"/>
      <c r="L10" s="15"/>
    </row>
    <row r="11" spans="1:17" ht="12.75" customHeight="1" x14ac:dyDescent="0.2">
      <c r="A11" s="18" t="s">
        <v>33</v>
      </c>
      <c r="B11" s="18"/>
      <c r="C11" s="18" t="s">
        <v>34</v>
      </c>
      <c r="D11" s="19"/>
      <c r="E11" s="18" t="s">
        <v>35</v>
      </c>
      <c r="F11" s="18" t="s">
        <v>36</v>
      </c>
      <c r="G11" s="45" t="s">
        <v>37</v>
      </c>
      <c r="H11" s="18" t="s">
        <v>38</v>
      </c>
      <c r="I11" s="18" t="s">
        <v>39</v>
      </c>
      <c r="J11" s="18"/>
      <c r="K11" s="45" t="s">
        <v>40</v>
      </c>
      <c r="L11" s="18" t="s">
        <v>41</v>
      </c>
    </row>
    <row r="12" spans="1:17" s="15" customFormat="1" ht="12.75" customHeight="1" x14ac:dyDescent="0.2">
      <c r="A12" s="15">
        <v>1</v>
      </c>
      <c r="B12" s="46"/>
      <c r="C12" s="68">
        <v>17001.1813</v>
      </c>
      <c r="D12" s="76"/>
      <c r="E12" s="70">
        <f>(SUMIF('[8]B1 - BP (CCA - Included)'!$B$36:$B$51,'D2-08-02 Test and Bridge CCA'!A12,'[8]B1 - BP (CCA - Included)'!$H$36:$H$51)+SUMIF('[8]B1 - BP (CCA - Included)'!$B$59:$B$74,'D2-08-02 Test and Bridge CCA'!A12,'[8]B1 - BP (CCA - Included)'!$H$59:$H$74))*1000</f>
        <v>832</v>
      </c>
      <c r="F12" s="70">
        <f>+C12+E12</f>
        <v>17833.1813</v>
      </c>
      <c r="G12" s="71">
        <f t="shared" ref="G12:G25" si="0">+E12*0.5</f>
        <v>416</v>
      </c>
      <c r="H12" s="72">
        <f t="shared" ref="H12:H25" si="1">+G12+C12</f>
        <v>17417.1813</v>
      </c>
      <c r="I12" s="24">
        <v>0.04</v>
      </c>
      <c r="J12" s="24"/>
      <c r="K12" s="71">
        <f>+H12*I12</f>
        <v>696.68725200000006</v>
      </c>
      <c r="L12" s="23">
        <f t="shared" ref="L12:L25" si="2">+F12-K12</f>
        <v>17136.494048</v>
      </c>
      <c r="M12" s="21"/>
      <c r="N12" s="21"/>
      <c r="P12" s="47"/>
      <c r="Q12" s="48"/>
    </row>
    <row r="13" spans="1:17" s="15" customFormat="1" ht="12.75" customHeight="1" x14ac:dyDescent="0.2">
      <c r="A13" s="15">
        <v>2</v>
      </c>
      <c r="B13" s="46"/>
      <c r="C13" s="68">
        <v>409.00380000000001</v>
      </c>
      <c r="D13" s="77"/>
      <c r="E13" s="70">
        <f>(SUMIF('[8]B1 - BP (CCA - Included)'!$B$36:$B$51,'D2-08-02 Test and Bridge CCA'!A13,'[8]B1 - BP (CCA - Included)'!$H$36:$H$51)+SUMIF('[8]B1 - BP (CCA - Included)'!$B$59:$B$74,'D2-08-02 Test and Bridge CCA'!A13,'[8]B1 - BP (CCA - Included)'!$H$59:$H$74))*1000</f>
        <v>0</v>
      </c>
      <c r="F13" s="70">
        <f t="shared" ref="F13:F25" si="3">+C13+E13</f>
        <v>409.00380000000001</v>
      </c>
      <c r="G13" s="71">
        <f t="shared" si="0"/>
        <v>0</v>
      </c>
      <c r="H13" s="72">
        <f t="shared" si="1"/>
        <v>409.00380000000001</v>
      </c>
      <c r="I13" s="24">
        <v>0.06</v>
      </c>
      <c r="J13" s="24"/>
      <c r="K13" s="71">
        <f t="shared" ref="K13:K25" si="4">+H13*I13</f>
        <v>24.540227999999999</v>
      </c>
      <c r="L13" s="23">
        <f t="shared" si="2"/>
        <v>384.463572</v>
      </c>
      <c r="M13" s="21"/>
      <c r="N13" s="21"/>
      <c r="P13" s="47"/>
      <c r="Q13" s="48"/>
    </row>
    <row r="14" spans="1:17" s="15" customFormat="1" ht="12" x14ac:dyDescent="0.2">
      <c r="A14" s="15">
        <v>3</v>
      </c>
      <c r="B14" s="46"/>
      <c r="C14" s="68">
        <v>605.53869999999995</v>
      </c>
      <c r="D14" s="77"/>
      <c r="E14" s="70">
        <f>(SUMIF('[8]B1 - BP (CCA - Included)'!$B$36:$B$51,'D2-08-02 Test and Bridge CCA'!A14,'[8]B1 - BP (CCA - Included)'!$H$36:$H$51)+SUMIF('[8]B1 - BP (CCA - Included)'!$B$59:$B$74,'D2-08-02 Test and Bridge CCA'!A14,'[8]B1 - BP (CCA - Included)'!$H$59:$H$74))*1000</f>
        <v>0</v>
      </c>
      <c r="F14" s="70">
        <f t="shared" si="3"/>
        <v>605.53869999999995</v>
      </c>
      <c r="G14" s="71">
        <f t="shared" si="0"/>
        <v>0</v>
      </c>
      <c r="H14" s="72">
        <f t="shared" si="1"/>
        <v>605.53869999999995</v>
      </c>
      <c r="I14" s="24">
        <v>0.05</v>
      </c>
      <c r="J14" s="24"/>
      <c r="K14" s="71">
        <f t="shared" si="4"/>
        <v>30.276934999999998</v>
      </c>
      <c r="L14" s="23">
        <f t="shared" si="2"/>
        <v>575.26176499999997</v>
      </c>
      <c r="M14" s="21"/>
      <c r="N14" s="21"/>
      <c r="P14" s="47"/>
      <c r="Q14" s="48"/>
    </row>
    <row r="15" spans="1:17" s="15" customFormat="1" ht="12" x14ac:dyDescent="0.2">
      <c r="A15" s="15">
        <v>6</v>
      </c>
      <c r="B15" s="46"/>
      <c r="C15" s="68">
        <v>4274.1984000000002</v>
      </c>
      <c r="D15" s="77"/>
      <c r="E15" s="70">
        <f>(SUMIF('[8]B1 - BP (CCA - Included)'!$B$36:$B$51,'D2-08-02 Test and Bridge CCA'!A15,'[8]B1 - BP (CCA - Included)'!$H$36:$H$51)+SUMIF('[8]B1 - BP (CCA - Included)'!$B$59:$B$74,'D2-08-02 Test and Bridge CCA'!A15,'[8]B1 - BP (CCA - Included)'!$H$59:$H$74))*1000</f>
        <v>0</v>
      </c>
      <c r="F15" s="70">
        <f t="shared" si="3"/>
        <v>4274.1984000000002</v>
      </c>
      <c r="G15" s="71">
        <f t="shared" si="0"/>
        <v>0</v>
      </c>
      <c r="H15" s="72">
        <f t="shared" si="1"/>
        <v>4274.1984000000002</v>
      </c>
      <c r="I15" s="24">
        <v>0.1</v>
      </c>
      <c r="J15" s="24"/>
      <c r="K15" s="71">
        <f t="shared" si="4"/>
        <v>427.41984000000002</v>
      </c>
      <c r="L15" s="23">
        <f t="shared" si="2"/>
        <v>3846.7785600000002</v>
      </c>
      <c r="M15" s="21"/>
      <c r="N15" s="21"/>
      <c r="P15" s="47"/>
      <c r="Q15" s="48"/>
    </row>
    <row r="16" spans="1:17" s="15" customFormat="1" ht="12" x14ac:dyDescent="0.2">
      <c r="A16" s="15">
        <v>8</v>
      </c>
      <c r="B16" s="46"/>
      <c r="C16" s="68">
        <v>857.89200000000005</v>
      </c>
      <c r="D16" s="76"/>
      <c r="E16" s="70">
        <f>(SUMIF('[8]B1 - BP (CCA - Included)'!$B$36:$B$51,'D2-08-02 Test and Bridge CCA'!A16,'[8]B1 - BP (CCA - Included)'!$H$36:$H$51)+SUMIF('[8]B1 - BP (CCA - Included)'!$B$59:$B$74,'D2-08-02 Test and Bridge CCA'!A16,'[8]B1 - BP (CCA - Included)'!$H$59:$H$74))*1000</f>
        <v>166</v>
      </c>
      <c r="F16" s="70">
        <f t="shared" si="3"/>
        <v>1023.8920000000001</v>
      </c>
      <c r="G16" s="71">
        <f t="shared" si="0"/>
        <v>83</v>
      </c>
      <c r="H16" s="72">
        <f t="shared" si="1"/>
        <v>940.89200000000005</v>
      </c>
      <c r="I16" s="24">
        <v>0.2</v>
      </c>
      <c r="J16" s="24"/>
      <c r="K16" s="71">
        <f t="shared" si="4"/>
        <v>188.17840000000001</v>
      </c>
      <c r="L16" s="23">
        <f t="shared" si="2"/>
        <v>835.71360000000004</v>
      </c>
      <c r="M16" s="21"/>
      <c r="N16" s="21"/>
      <c r="P16" s="47"/>
      <c r="Q16" s="48"/>
    </row>
    <row r="17" spans="1:18" s="15" customFormat="1" ht="12" x14ac:dyDescent="0.2">
      <c r="A17" s="15">
        <v>10</v>
      </c>
      <c r="B17" s="46"/>
      <c r="C17" s="68">
        <v>130.7407</v>
      </c>
      <c r="D17" s="77"/>
      <c r="E17" s="70">
        <f>(SUMIF('[8]B1 - BP (CCA - Included)'!$B$36:$B$51,'D2-08-02 Test and Bridge CCA'!A17,'[8]B1 - BP (CCA - Included)'!$H$36:$H$51)+SUMIF('[8]B1 - BP (CCA - Included)'!$B$59:$B$74,'D2-08-02 Test and Bridge CCA'!A17,'[8]B1 - BP (CCA - Included)'!$H$59:$H$74))*1000</f>
        <v>0</v>
      </c>
      <c r="F17" s="70">
        <f t="shared" si="3"/>
        <v>130.7407</v>
      </c>
      <c r="G17" s="71">
        <f t="shared" si="0"/>
        <v>0</v>
      </c>
      <c r="H17" s="72">
        <f t="shared" si="1"/>
        <v>130.7407</v>
      </c>
      <c r="I17" s="24">
        <v>0.3</v>
      </c>
      <c r="J17" s="24"/>
      <c r="K17" s="71">
        <f t="shared" si="4"/>
        <v>39.222209999999997</v>
      </c>
      <c r="L17" s="23">
        <f t="shared" si="2"/>
        <v>91.518490000000014</v>
      </c>
      <c r="M17" s="21"/>
      <c r="N17" s="21"/>
      <c r="P17" s="47"/>
      <c r="Q17" s="48"/>
    </row>
    <row r="18" spans="1:18" s="15" customFormat="1" ht="12" x14ac:dyDescent="0.2">
      <c r="A18" s="15">
        <v>12</v>
      </c>
      <c r="B18" s="46"/>
      <c r="C18" s="68">
        <v>0.1115</v>
      </c>
      <c r="D18" s="77"/>
      <c r="E18" s="70">
        <f>(SUMIF('[8]B1 - BP (CCA - Included)'!$B$36:$B$51,'D2-08-02 Test and Bridge CCA'!A18,'[8]B1 - BP (CCA - Included)'!$H$36:$H$51)+SUMIF('[8]B1 - BP (CCA - Included)'!$B$59:$B$74,'D2-08-02 Test and Bridge CCA'!A18,'[8]B1 - BP (CCA - Included)'!$H$59:$H$74))*1000</f>
        <v>0</v>
      </c>
      <c r="F18" s="70">
        <f t="shared" si="3"/>
        <v>0.1115</v>
      </c>
      <c r="G18" s="71">
        <f t="shared" si="0"/>
        <v>0</v>
      </c>
      <c r="H18" s="72">
        <f t="shared" si="1"/>
        <v>0.1115</v>
      </c>
      <c r="I18" s="24">
        <v>1</v>
      </c>
      <c r="J18" s="24"/>
      <c r="K18" s="71">
        <f t="shared" si="4"/>
        <v>0.1115</v>
      </c>
      <c r="L18" s="23">
        <f t="shared" si="2"/>
        <v>0</v>
      </c>
      <c r="M18" s="21"/>
      <c r="N18" s="21"/>
      <c r="P18" s="47"/>
      <c r="Q18" s="48"/>
    </row>
    <row r="19" spans="1:18" s="15" customFormat="1" ht="12" x14ac:dyDescent="0.2">
      <c r="A19" s="15">
        <v>13</v>
      </c>
      <c r="B19" s="46"/>
      <c r="C19" s="68">
        <v>85.716499999999996</v>
      </c>
      <c r="D19" s="77"/>
      <c r="E19" s="70">
        <f>(SUMIF('[8]B1 - BP (CCA - Included)'!$B$36:$B$51,'D2-08-02 Test and Bridge CCA'!A19,'[8]B1 - BP (CCA - Included)'!$H$36:$H$51)+SUMIF('[8]B1 - BP (CCA - Included)'!$B$59:$B$74,'D2-08-02 Test and Bridge CCA'!A19,'[8]B1 - BP (CCA - Included)'!$H$59:$H$74))*1000</f>
        <v>0</v>
      </c>
      <c r="F19" s="70">
        <f t="shared" si="3"/>
        <v>85.716499999999996</v>
      </c>
      <c r="G19" s="71">
        <f t="shared" si="0"/>
        <v>0</v>
      </c>
      <c r="H19" s="72">
        <f t="shared" si="1"/>
        <v>85.716499999999996</v>
      </c>
      <c r="I19" s="26" t="s">
        <v>42</v>
      </c>
      <c r="J19" s="26"/>
      <c r="K19" s="71">
        <f>+'[8]B1 - BP (CCA - Included)'!H178*1000</f>
        <v>17.2</v>
      </c>
      <c r="L19" s="23">
        <f t="shared" si="2"/>
        <v>68.516499999999994</v>
      </c>
      <c r="M19" s="21"/>
      <c r="N19" s="21"/>
    </row>
    <row r="20" spans="1:18" s="15" customFormat="1" ht="12" x14ac:dyDescent="0.2">
      <c r="A20" s="15">
        <v>17</v>
      </c>
      <c r="B20" s="46"/>
      <c r="C20" s="68">
        <v>14664.884599999999</v>
      </c>
      <c r="D20" s="76"/>
      <c r="E20" s="70">
        <f>(SUMIF('[8]B1 - BP (CCA - Included)'!$B$36:$B$51,'D2-08-02 Test and Bridge CCA'!A20,'[8]B1 - BP (CCA - Included)'!$H$36:$H$51)+SUMIF('[8]B1 - BP (CCA - Included)'!$B$59:$B$74,'D2-08-02 Test and Bridge CCA'!A20,'[8]B1 - BP (CCA - Included)'!$H$59:$H$74))*1000</f>
        <v>1031.6884692658286</v>
      </c>
      <c r="F20" s="70">
        <f>+C20+E20</f>
        <v>15696.573069265829</v>
      </c>
      <c r="G20" s="71">
        <f t="shared" si="0"/>
        <v>515.84423463291432</v>
      </c>
      <c r="H20" s="72">
        <f t="shared" si="1"/>
        <v>15180.728834632913</v>
      </c>
      <c r="I20" s="24">
        <v>0.08</v>
      </c>
      <c r="J20" s="24"/>
      <c r="K20" s="71">
        <f t="shared" si="4"/>
        <v>1214.458306770633</v>
      </c>
      <c r="L20" s="23">
        <f t="shared" si="2"/>
        <v>14482.114762495195</v>
      </c>
      <c r="M20" s="21"/>
      <c r="N20" s="21"/>
      <c r="P20" s="47"/>
      <c r="Q20" s="48"/>
    </row>
    <row r="21" spans="1:18" s="15" customFormat="1" ht="12" x14ac:dyDescent="0.2">
      <c r="A21" s="15">
        <v>42</v>
      </c>
      <c r="B21" s="46"/>
      <c r="C21" s="68">
        <v>115.363</v>
      </c>
      <c r="D21" s="77"/>
      <c r="E21" s="70">
        <f>(SUMIF('[8]B1 - BP (CCA - Included)'!$B$36:$B$51,'D2-08-02 Test and Bridge CCA'!A21,'[8]B1 - BP (CCA - Included)'!$H$36:$H$51)+SUMIF('[8]B1 - BP (CCA - Included)'!$B$59:$B$74,'D2-08-02 Test and Bridge CCA'!A21,'[8]B1 - BP (CCA - Included)'!$H$59:$H$74))*1000</f>
        <v>0</v>
      </c>
      <c r="F21" s="70">
        <f t="shared" si="3"/>
        <v>115.363</v>
      </c>
      <c r="G21" s="71">
        <f t="shared" si="0"/>
        <v>0</v>
      </c>
      <c r="H21" s="72">
        <f t="shared" si="1"/>
        <v>115.363</v>
      </c>
      <c r="I21" s="24">
        <v>0.12</v>
      </c>
      <c r="J21" s="24"/>
      <c r="K21" s="71">
        <f t="shared" si="4"/>
        <v>13.84356</v>
      </c>
      <c r="L21" s="23">
        <f t="shared" si="2"/>
        <v>101.51944</v>
      </c>
      <c r="M21" s="21"/>
      <c r="N21" s="21"/>
      <c r="P21" s="47"/>
      <c r="Q21" s="48"/>
    </row>
    <row r="22" spans="1:18" s="15" customFormat="1" ht="12" x14ac:dyDescent="0.2">
      <c r="A22" s="15">
        <v>43.1</v>
      </c>
      <c r="B22" s="46"/>
      <c r="C22" s="68">
        <v>429.3295</v>
      </c>
      <c r="D22" s="77"/>
      <c r="E22" s="70">
        <f>(SUMIF('[8]B1 - BP (CCA - Included)'!$B$36:$B$51,'D2-08-02 Test and Bridge CCA'!A22,'[8]B1 - BP (CCA - Included)'!$H$36:$H$51)+SUMIF('[8]B1 - BP (CCA - Included)'!$B$59:$B$74,'D2-08-02 Test and Bridge CCA'!A22,'[8]B1 - BP (CCA - Included)'!$H$59:$H$74))*1000</f>
        <v>0</v>
      </c>
      <c r="F22" s="70">
        <f t="shared" si="3"/>
        <v>429.3295</v>
      </c>
      <c r="G22" s="71">
        <f t="shared" si="0"/>
        <v>0</v>
      </c>
      <c r="H22" s="72">
        <f t="shared" si="1"/>
        <v>429.3295</v>
      </c>
      <c r="I22" s="24">
        <v>0.3</v>
      </c>
      <c r="J22" s="24"/>
      <c r="K22" s="71">
        <f t="shared" si="4"/>
        <v>128.79884999999999</v>
      </c>
      <c r="L22" s="23">
        <f t="shared" si="2"/>
        <v>300.53065000000004</v>
      </c>
      <c r="M22" s="21"/>
      <c r="N22" s="21"/>
      <c r="P22" s="47"/>
      <c r="Q22" s="48"/>
    </row>
    <row r="23" spans="1:18" s="15" customFormat="1" ht="12" x14ac:dyDescent="0.2">
      <c r="A23" s="15">
        <v>45</v>
      </c>
      <c r="B23" s="46"/>
      <c r="C23" s="68">
        <v>0.1178</v>
      </c>
      <c r="D23" s="77"/>
      <c r="E23" s="70">
        <f>(SUMIF('[8]B1 - BP (CCA - Included)'!$B$36:$B$51,'D2-08-02 Test and Bridge CCA'!A23,'[8]B1 - BP (CCA - Included)'!$H$36:$H$51)+SUMIF('[8]B1 - BP (CCA - Included)'!$B$59:$B$74,'D2-08-02 Test and Bridge CCA'!A23,'[8]B1 - BP (CCA - Included)'!$H$59:$H$74))*1000</f>
        <v>0</v>
      </c>
      <c r="F23" s="70">
        <f t="shared" si="3"/>
        <v>0.1178</v>
      </c>
      <c r="G23" s="71">
        <f t="shared" si="0"/>
        <v>0</v>
      </c>
      <c r="H23" s="72">
        <f t="shared" si="1"/>
        <v>0.1178</v>
      </c>
      <c r="I23" s="24">
        <v>0.45</v>
      </c>
      <c r="J23" s="24"/>
      <c r="K23" s="71">
        <f t="shared" si="4"/>
        <v>5.3010000000000002E-2</v>
      </c>
      <c r="L23" s="23">
        <f t="shared" si="2"/>
        <v>6.479E-2</v>
      </c>
      <c r="M23" s="21"/>
      <c r="N23" s="21"/>
      <c r="P23" s="47"/>
      <c r="Q23" s="48"/>
    </row>
    <row r="24" spans="1:18" s="15" customFormat="1" ht="12" x14ac:dyDescent="0.2">
      <c r="A24" s="15">
        <v>47</v>
      </c>
      <c r="B24" s="46"/>
      <c r="C24" s="68">
        <v>3751.402</v>
      </c>
      <c r="D24" s="76"/>
      <c r="E24" s="70">
        <f>(SUMIF('[8]B1 - BP (CCA - Included)'!$B$36:$B$51,'D2-08-02 Test and Bridge CCA'!A24,'[8]B1 - BP (CCA - Included)'!$H$36:$H$51)+SUMIF('[8]B1 - BP (CCA - Included)'!$B$59:$B$74,'D2-08-02 Test and Bridge CCA'!A24,'[8]B1 - BP (CCA - Included)'!$H$59:$H$74))*1000</f>
        <v>776</v>
      </c>
      <c r="F24" s="70">
        <f t="shared" si="3"/>
        <v>4527.402</v>
      </c>
      <c r="G24" s="71">
        <f t="shared" si="0"/>
        <v>388</v>
      </c>
      <c r="H24" s="72">
        <f t="shared" si="1"/>
        <v>4139.402</v>
      </c>
      <c r="I24" s="24">
        <v>0.08</v>
      </c>
      <c r="J24" s="24"/>
      <c r="K24" s="71">
        <f t="shared" si="4"/>
        <v>331.15216000000004</v>
      </c>
      <c r="L24" s="23">
        <f t="shared" si="2"/>
        <v>4196.2498400000004</v>
      </c>
      <c r="M24" s="21"/>
      <c r="N24" s="21"/>
      <c r="P24" s="47"/>
      <c r="Q24" s="48"/>
    </row>
    <row r="25" spans="1:18" s="15" customFormat="1" ht="12" x14ac:dyDescent="0.2">
      <c r="A25" s="15">
        <v>50</v>
      </c>
      <c r="B25" s="46"/>
      <c r="C25" s="68">
        <v>0.13880000000000001</v>
      </c>
      <c r="D25" s="76"/>
      <c r="E25" s="70">
        <f>(SUMIF('[8]B1 - BP (CCA - Included)'!$B$36:$B$51,'D2-08-02 Test and Bridge CCA'!A25,'[8]B1 - BP (CCA - Included)'!$H$36:$H$51)+SUMIF('[8]B1 - BP (CCA - Included)'!$B$59:$B$74,'D2-08-02 Test and Bridge CCA'!A25,'[8]B1 - BP (CCA - Included)'!$H$59:$H$74))*1000</f>
        <v>9</v>
      </c>
      <c r="F25" s="70">
        <f t="shared" si="3"/>
        <v>9.1387999999999998</v>
      </c>
      <c r="G25" s="71">
        <f t="shared" si="0"/>
        <v>4.5</v>
      </c>
      <c r="H25" s="72">
        <f t="shared" si="1"/>
        <v>4.6387999999999998</v>
      </c>
      <c r="I25" s="24">
        <v>0.55000000000000004</v>
      </c>
      <c r="J25" s="24"/>
      <c r="K25" s="72">
        <f t="shared" si="4"/>
        <v>2.5513400000000002</v>
      </c>
      <c r="L25" s="23">
        <f t="shared" si="2"/>
        <v>6.5874600000000001</v>
      </c>
      <c r="M25" s="21"/>
      <c r="N25" s="21"/>
      <c r="P25" s="47"/>
      <c r="Q25" s="48"/>
    </row>
    <row r="26" spans="1:18" s="15" customFormat="1" thickBot="1" x14ac:dyDescent="0.25">
      <c r="A26" s="14" t="s">
        <v>43</v>
      </c>
      <c r="B26" s="46"/>
      <c r="C26" s="73">
        <f>SUM(C12:C25)</f>
        <v>42325.618599999994</v>
      </c>
      <c r="D26" s="76"/>
      <c r="E26" s="73">
        <f>SUM(E12:E25)</f>
        <v>2814.6884692658286</v>
      </c>
      <c r="F26" s="73">
        <f>SUM(F12:F25)</f>
        <v>45140.307069265822</v>
      </c>
      <c r="G26" s="74">
        <f>SUM(G12:G25)</f>
        <v>1407.3442346329143</v>
      </c>
      <c r="H26" s="73">
        <f>SUM(H12:H25)</f>
        <v>43732.962834632912</v>
      </c>
      <c r="I26" s="28" t="s">
        <v>13</v>
      </c>
      <c r="J26" s="28"/>
      <c r="K26" s="73">
        <f>SUM(K12:K25)</f>
        <v>3114.493591770633</v>
      </c>
      <c r="L26" s="27">
        <f>SUM(L12:L25)</f>
        <v>42025.813477495198</v>
      </c>
      <c r="M26" s="21"/>
      <c r="N26" s="21"/>
    </row>
    <row r="27" spans="1:18" s="55" customFormat="1" thickTop="1" x14ac:dyDescent="0.2">
      <c r="A27" s="29"/>
      <c r="B27" s="49"/>
      <c r="C27" s="69"/>
      <c r="D27" s="50"/>
      <c r="E27" s="31"/>
      <c r="F27" s="51"/>
      <c r="G27" s="35"/>
      <c r="H27" s="35"/>
      <c r="I27" s="34"/>
      <c r="J27" s="22"/>
      <c r="K27" s="25"/>
      <c r="L27" s="35"/>
      <c r="M27" s="52"/>
      <c r="N27" s="52"/>
      <c r="O27" s="53"/>
      <c r="P27" s="54"/>
      <c r="Q27" s="52"/>
    </row>
    <row r="28" spans="1:18" s="36" customFormat="1" ht="12" x14ac:dyDescent="0.2">
      <c r="C28" s="56"/>
      <c r="D28" s="50"/>
      <c r="E28" s="31"/>
      <c r="F28" s="57"/>
      <c r="G28" s="31"/>
      <c r="H28" s="58"/>
      <c r="I28" s="37"/>
      <c r="J28" s="37"/>
      <c r="K28" s="25"/>
      <c r="L28" s="31"/>
      <c r="M28" s="48"/>
      <c r="N28" s="48"/>
      <c r="O28" s="59"/>
      <c r="P28" s="60"/>
    </row>
    <row r="29" spans="1:18" x14ac:dyDescent="0.2">
      <c r="F29" s="62"/>
      <c r="G29" s="63"/>
      <c r="H29" s="64"/>
      <c r="I29" s="64"/>
      <c r="J29" s="64"/>
      <c r="K29" s="65"/>
      <c r="L29" s="66"/>
    </row>
    <row r="30" spans="1:18" x14ac:dyDescent="0.2">
      <c r="A30" s="14">
        <v>2018</v>
      </c>
      <c r="B30" s="14"/>
      <c r="C30" s="15"/>
      <c r="D30" s="16"/>
      <c r="E30" s="17" t="s">
        <v>32</v>
      </c>
      <c r="F30" s="15"/>
      <c r="G30" s="15"/>
      <c r="H30" s="15"/>
      <c r="I30" s="15"/>
      <c r="J30" s="15"/>
      <c r="K30" s="15"/>
      <c r="L30" s="15"/>
    </row>
    <row r="31" spans="1:18" x14ac:dyDescent="0.2">
      <c r="A31" s="18" t="s">
        <v>33</v>
      </c>
      <c r="B31" s="18"/>
      <c r="C31" s="18" t="s">
        <v>34</v>
      </c>
      <c r="D31" s="19"/>
      <c r="E31" s="18" t="s">
        <v>35</v>
      </c>
      <c r="F31" s="18" t="s">
        <v>36</v>
      </c>
      <c r="G31" s="18" t="s">
        <v>37</v>
      </c>
      <c r="H31" s="18" t="s">
        <v>38</v>
      </c>
      <c r="I31" s="18" t="s">
        <v>39</v>
      </c>
      <c r="J31" s="18"/>
      <c r="K31" s="18" t="s">
        <v>40</v>
      </c>
      <c r="L31" s="18" t="s">
        <v>41</v>
      </c>
    </row>
    <row r="32" spans="1:18" s="15" customFormat="1" x14ac:dyDescent="0.2">
      <c r="A32" s="15">
        <v>1</v>
      </c>
      <c r="B32" s="20"/>
      <c r="C32" s="75">
        <f t="shared" ref="C32:C45" si="5">+L12</f>
        <v>17136.494048</v>
      </c>
      <c r="D32" s="76"/>
      <c r="E32" s="70">
        <f>(SUMIF('[8]B1 - BP (CCA - Included)'!$B$36:$B$51,'D2-08-02 Test and Bridge CCA'!A32,'[8]B1 - BP (CCA - Included)'!$I$36:$I$51)+SUMIF('[8]B1 - BP (CCA - Included)'!$B$59:$B$74,'D2-08-02 Test and Bridge CCA'!A32,'[8]B1 - BP (CCA - Included)'!$I$59:$I$74))*1000</f>
        <v>423</v>
      </c>
      <c r="F32" s="70">
        <f>+C32+E32</f>
        <v>17559.494048</v>
      </c>
      <c r="G32" s="72">
        <f t="shared" ref="G32:G45" si="6">+E32*0.5</f>
        <v>211.5</v>
      </c>
      <c r="H32" s="72">
        <f t="shared" ref="H32:H45" si="7">+G32+C32</f>
        <v>17347.994048</v>
      </c>
      <c r="I32" s="24">
        <v>0.04</v>
      </c>
      <c r="J32" s="24"/>
      <c r="K32" s="71">
        <f t="shared" ref="K32:K45" si="8">+H32*I32</f>
        <v>693.91976192000004</v>
      </c>
      <c r="L32" s="23">
        <f t="shared" ref="L32:L45" si="9">+F32-K32</f>
        <v>16865.574286080002</v>
      </c>
      <c r="M32"/>
      <c r="N32"/>
      <c r="O32"/>
      <c r="P32"/>
      <c r="Q32"/>
      <c r="R32"/>
    </row>
    <row r="33" spans="1:18" s="15" customFormat="1" x14ac:dyDescent="0.2">
      <c r="A33" s="15">
        <v>2</v>
      </c>
      <c r="B33" s="20"/>
      <c r="C33" s="75">
        <f t="shared" si="5"/>
        <v>384.463572</v>
      </c>
      <c r="D33" s="77"/>
      <c r="E33" s="70">
        <f>(SUMIF('[8]B1 - BP (CCA - Included)'!$B$36:$B$51,'D2-08-02 Test and Bridge CCA'!A33,'[8]B1 - BP (CCA - Included)'!$I$36:$I$51)+SUMIF('[8]B1 - BP (CCA - Included)'!$B$59:$B$74,'D2-08-02 Test and Bridge CCA'!A33,'[8]B1 - BP (CCA - Included)'!$I$59:$I$74))*1000</f>
        <v>0</v>
      </c>
      <c r="F33" s="70">
        <f t="shared" ref="F33:F45" si="10">+C33+E33</f>
        <v>384.463572</v>
      </c>
      <c r="G33" s="72">
        <f t="shared" si="6"/>
        <v>0</v>
      </c>
      <c r="H33" s="72">
        <f t="shared" si="7"/>
        <v>384.463572</v>
      </c>
      <c r="I33" s="24">
        <v>0.06</v>
      </c>
      <c r="J33" s="24"/>
      <c r="K33" s="71">
        <f t="shared" si="8"/>
        <v>23.06781432</v>
      </c>
      <c r="L33" s="23">
        <f t="shared" si="9"/>
        <v>361.39575767999997</v>
      </c>
      <c r="M33"/>
      <c r="N33"/>
      <c r="O33"/>
      <c r="P33"/>
      <c r="Q33"/>
      <c r="R33"/>
    </row>
    <row r="34" spans="1:18" s="15" customFormat="1" x14ac:dyDescent="0.2">
      <c r="A34" s="15">
        <v>3</v>
      </c>
      <c r="B34" s="20"/>
      <c r="C34" s="75">
        <f t="shared" si="5"/>
        <v>575.26176499999997</v>
      </c>
      <c r="D34" s="77"/>
      <c r="E34" s="70">
        <f>(SUMIF('[8]B1 - BP (CCA - Included)'!$B$36:$B$51,'D2-08-02 Test and Bridge CCA'!A34,'[8]B1 - BP (CCA - Included)'!$I$36:$I$51)+SUMIF('[8]B1 - BP (CCA - Included)'!$B$59:$B$74,'D2-08-02 Test and Bridge CCA'!A34,'[8]B1 - BP (CCA - Included)'!$I$59:$I$74))*1000</f>
        <v>0</v>
      </c>
      <c r="F34" s="70">
        <f t="shared" si="10"/>
        <v>575.26176499999997</v>
      </c>
      <c r="G34" s="72">
        <f t="shared" si="6"/>
        <v>0</v>
      </c>
      <c r="H34" s="72">
        <f t="shared" si="7"/>
        <v>575.26176499999997</v>
      </c>
      <c r="I34" s="24">
        <v>0.05</v>
      </c>
      <c r="J34" s="24"/>
      <c r="K34" s="71">
        <f t="shared" si="8"/>
        <v>28.763088249999999</v>
      </c>
      <c r="L34" s="23">
        <f t="shared" si="9"/>
        <v>546.49867674999996</v>
      </c>
      <c r="M34"/>
      <c r="N34"/>
      <c r="O34"/>
      <c r="P34"/>
      <c r="Q34"/>
      <c r="R34"/>
    </row>
    <row r="35" spans="1:18" s="15" customFormat="1" x14ac:dyDescent="0.2">
      <c r="A35" s="15">
        <v>6</v>
      </c>
      <c r="B35" s="20"/>
      <c r="C35" s="75">
        <f t="shared" si="5"/>
        <v>3846.7785600000002</v>
      </c>
      <c r="D35" s="77"/>
      <c r="E35" s="70">
        <f>(SUMIF('[8]B1 - BP (CCA - Included)'!$B$36:$B$51,'D2-08-02 Test and Bridge CCA'!A35,'[8]B1 - BP (CCA - Included)'!$I$36:$I$51)+SUMIF('[8]B1 - BP (CCA - Included)'!$B$59:$B$74,'D2-08-02 Test and Bridge CCA'!A35,'[8]B1 - BP (CCA - Included)'!$I$59:$I$74))*1000</f>
        <v>0</v>
      </c>
      <c r="F35" s="70">
        <f t="shared" si="10"/>
        <v>3846.7785600000002</v>
      </c>
      <c r="G35" s="72">
        <f t="shared" si="6"/>
        <v>0</v>
      </c>
      <c r="H35" s="72">
        <f t="shared" si="7"/>
        <v>3846.7785600000002</v>
      </c>
      <c r="I35" s="24">
        <v>0.1</v>
      </c>
      <c r="J35" s="24"/>
      <c r="K35" s="71">
        <f t="shared" si="8"/>
        <v>384.67785600000002</v>
      </c>
      <c r="L35" s="23">
        <f t="shared" si="9"/>
        <v>3462.1007040000004</v>
      </c>
      <c r="M35"/>
      <c r="N35"/>
      <c r="O35"/>
      <c r="P35"/>
      <c r="Q35"/>
      <c r="R35"/>
    </row>
    <row r="36" spans="1:18" s="15" customFormat="1" x14ac:dyDescent="0.2">
      <c r="A36" s="15">
        <v>8</v>
      </c>
      <c r="B36" s="20"/>
      <c r="C36" s="75">
        <f t="shared" si="5"/>
        <v>835.71360000000004</v>
      </c>
      <c r="D36" s="76"/>
      <c r="E36" s="70">
        <f>(SUMIF('[8]B1 - BP (CCA - Included)'!$B$36:$B$51,'D2-08-02 Test and Bridge CCA'!A36,'[8]B1 - BP (CCA - Included)'!$I$36:$I$51)+SUMIF('[8]B1 - BP (CCA - Included)'!$B$59:$B$74,'D2-08-02 Test and Bridge CCA'!A36,'[8]B1 - BP (CCA - Included)'!$I$59:$I$74))*1000</f>
        <v>166</v>
      </c>
      <c r="F36" s="70">
        <f t="shared" si="10"/>
        <v>1001.7136</v>
      </c>
      <c r="G36" s="72">
        <f t="shared" si="6"/>
        <v>83</v>
      </c>
      <c r="H36" s="72">
        <f t="shared" si="7"/>
        <v>918.71360000000004</v>
      </c>
      <c r="I36" s="24">
        <v>0.2</v>
      </c>
      <c r="J36" s="24"/>
      <c r="K36" s="71">
        <f t="shared" si="8"/>
        <v>183.74272000000002</v>
      </c>
      <c r="L36" s="23">
        <f t="shared" si="9"/>
        <v>817.97088000000008</v>
      </c>
      <c r="M36"/>
      <c r="N36"/>
      <c r="O36"/>
      <c r="P36"/>
      <c r="Q36"/>
      <c r="R36"/>
    </row>
    <row r="37" spans="1:18" s="15" customFormat="1" x14ac:dyDescent="0.2">
      <c r="A37" s="15">
        <v>10</v>
      </c>
      <c r="B37" s="20"/>
      <c r="C37" s="75">
        <f t="shared" si="5"/>
        <v>91.518490000000014</v>
      </c>
      <c r="D37" s="77"/>
      <c r="E37" s="70">
        <f>(SUMIF('[8]B1 - BP (CCA - Included)'!$B$36:$B$51,'D2-08-02 Test and Bridge CCA'!A37,'[8]B1 - BP (CCA - Included)'!$I$36:$I$51)+SUMIF('[8]B1 - BP (CCA - Included)'!$B$59:$B$74,'D2-08-02 Test and Bridge CCA'!A37,'[8]B1 - BP (CCA - Included)'!$I$59:$I$74))*1000</f>
        <v>0</v>
      </c>
      <c r="F37" s="70">
        <f t="shared" si="10"/>
        <v>91.518490000000014</v>
      </c>
      <c r="G37" s="72">
        <f t="shared" si="6"/>
        <v>0</v>
      </c>
      <c r="H37" s="72">
        <f t="shared" si="7"/>
        <v>91.518490000000014</v>
      </c>
      <c r="I37" s="24">
        <v>0.3</v>
      </c>
      <c r="J37" s="24"/>
      <c r="K37" s="71">
        <f t="shared" si="8"/>
        <v>27.455547000000003</v>
      </c>
      <c r="L37" s="23">
        <f t="shared" si="9"/>
        <v>64.062943000000018</v>
      </c>
      <c r="M37"/>
      <c r="N37"/>
      <c r="O37"/>
      <c r="P37"/>
      <c r="Q37"/>
      <c r="R37"/>
    </row>
    <row r="38" spans="1:18" s="15" customFormat="1" ht="12.75" customHeight="1" x14ac:dyDescent="0.2">
      <c r="A38" s="15">
        <v>12</v>
      </c>
      <c r="B38" s="20"/>
      <c r="C38" s="75">
        <f t="shared" si="5"/>
        <v>0</v>
      </c>
      <c r="D38" s="77"/>
      <c r="E38" s="70">
        <f>(SUMIF('[8]B1 - BP (CCA - Included)'!$B$36:$B$51,'D2-08-02 Test and Bridge CCA'!A38,'[8]B1 - BP (CCA - Included)'!$I$36:$I$51)+SUMIF('[8]B1 - BP (CCA - Included)'!$B$59:$B$74,'D2-08-02 Test and Bridge CCA'!A38,'[8]B1 - BP (CCA - Included)'!$I$59:$I$74))*1000</f>
        <v>0</v>
      </c>
      <c r="F38" s="70">
        <f t="shared" si="10"/>
        <v>0</v>
      </c>
      <c r="G38" s="72">
        <f t="shared" si="6"/>
        <v>0</v>
      </c>
      <c r="H38" s="72">
        <f t="shared" si="7"/>
        <v>0</v>
      </c>
      <c r="I38" s="24">
        <v>1</v>
      </c>
      <c r="J38" s="24"/>
      <c r="K38" s="71">
        <f t="shared" si="8"/>
        <v>0</v>
      </c>
      <c r="L38" s="23">
        <f t="shared" si="9"/>
        <v>0</v>
      </c>
      <c r="M38"/>
      <c r="N38"/>
      <c r="O38"/>
      <c r="P38"/>
      <c r="Q38"/>
      <c r="R38"/>
    </row>
    <row r="39" spans="1:18" s="15" customFormat="1" ht="12.75" customHeight="1" x14ac:dyDescent="0.2">
      <c r="A39" s="15">
        <v>13</v>
      </c>
      <c r="B39" s="20"/>
      <c r="C39" s="75">
        <f t="shared" si="5"/>
        <v>68.516499999999994</v>
      </c>
      <c r="D39" s="77"/>
      <c r="E39" s="70">
        <f>(SUMIF('[8]B1 - BP (CCA - Included)'!$B$36:$B$51,'D2-08-02 Test and Bridge CCA'!A39,'[8]B1 - BP (CCA - Included)'!$I$36:$I$51)+SUMIF('[8]B1 - BP (CCA - Included)'!$B$59:$B$74,'D2-08-02 Test and Bridge CCA'!A39,'[8]B1 - BP (CCA - Included)'!$I$59:$I$74))*1000</f>
        <v>0</v>
      </c>
      <c r="F39" s="70">
        <f t="shared" si="10"/>
        <v>68.516499999999994</v>
      </c>
      <c r="G39" s="72">
        <f t="shared" si="6"/>
        <v>0</v>
      </c>
      <c r="H39" s="72">
        <f t="shared" si="7"/>
        <v>68.516499999999994</v>
      </c>
      <c r="I39" s="26" t="s">
        <v>42</v>
      </c>
      <c r="J39" s="26"/>
      <c r="K39" s="71">
        <f>+'[8]B1 - BP (CCA - Included)'!I178*1000</f>
        <v>13.760000000000002</v>
      </c>
      <c r="L39" s="23">
        <f t="shared" si="9"/>
        <v>54.756499999999988</v>
      </c>
      <c r="M39"/>
      <c r="N39"/>
      <c r="O39"/>
      <c r="P39"/>
      <c r="Q39"/>
      <c r="R39"/>
    </row>
    <row r="40" spans="1:18" s="15" customFormat="1" ht="12.75" customHeight="1" x14ac:dyDescent="0.2">
      <c r="A40" s="15">
        <v>17</v>
      </c>
      <c r="B40" s="20"/>
      <c r="C40" s="75">
        <f t="shared" si="5"/>
        <v>14482.114762495195</v>
      </c>
      <c r="D40" s="76"/>
      <c r="E40" s="70">
        <f>(SUMIF('[8]B1 - BP (CCA - Included)'!$B$36:$B$51,'D2-08-02 Test and Bridge CCA'!A40,'[8]B1 - BP (CCA - Included)'!$I$36:$I$51)+SUMIF('[8]B1 - BP (CCA - Included)'!$B$59:$B$74,'D2-08-02 Test and Bridge CCA'!A40,'[8]B1 - BP (CCA - Included)'!$I$59:$I$74))*1000</f>
        <v>1196.3333447052541</v>
      </c>
      <c r="F40" s="70">
        <f t="shared" si="10"/>
        <v>15678.448107200449</v>
      </c>
      <c r="G40" s="72">
        <f t="shared" si="6"/>
        <v>598.16667235262707</v>
      </c>
      <c r="H40" s="72">
        <f t="shared" si="7"/>
        <v>15080.281434847822</v>
      </c>
      <c r="I40" s="24">
        <v>0.08</v>
      </c>
      <c r="J40" s="24"/>
      <c r="K40" s="71">
        <f t="shared" si="8"/>
        <v>1206.4225147878258</v>
      </c>
      <c r="L40" s="23">
        <f t="shared" si="9"/>
        <v>14472.025592412623</v>
      </c>
      <c r="M40"/>
      <c r="N40"/>
      <c r="O40"/>
      <c r="P40"/>
      <c r="Q40"/>
      <c r="R40"/>
    </row>
    <row r="41" spans="1:18" s="15" customFormat="1" ht="12.75" customHeight="1" x14ac:dyDescent="0.2">
      <c r="A41" s="15">
        <v>42</v>
      </c>
      <c r="B41" s="20"/>
      <c r="C41" s="75">
        <f t="shared" si="5"/>
        <v>101.51944</v>
      </c>
      <c r="D41" s="77"/>
      <c r="E41" s="70">
        <f>(SUMIF('[8]B1 - BP (CCA - Included)'!$B$36:$B$51,'D2-08-02 Test and Bridge CCA'!A41,'[8]B1 - BP (CCA - Included)'!$I$36:$I$51)+SUMIF('[8]B1 - BP (CCA - Included)'!$B$59:$B$74,'D2-08-02 Test and Bridge CCA'!A41,'[8]B1 - BP (CCA - Included)'!$I$59:$I$74))*1000</f>
        <v>0</v>
      </c>
      <c r="F41" s="70">
        <f t="shared" si="10"/>
        <v>101.51944</v>
      </c>
      <c r="G41" s="72">
        <f t="shared" si="6"/>
        <v>0</v>
      </c>
      <c r="H41" s="72">
        <f t="shared" si="7"/>
        <v>101.51944</v>
      </c>
      <c r="I41" s="24">
        <v>0.12</v>
      </c>
      <c r="J41" s="24"/>
      <c r="K41" s="71">
        <f t="shared" si="8"/>
        <v>12.182332799999999</v>
      </c>
      <c r="L41" s="23">
        <f t="shared" si="9"/>
        <v>89.337107200000005</v>
      </c>
      <c r="M41"/>
      <c r="N41"/>
      <c r="O41"/>
      <c r="P41"/>
      <c r="Q41"/>
      <c r="R41"/>
    </row>
    <row r="42" spans="1:18" s="15" customFormat="1" ht="12.75" customHeight="1" x14ac:dyDescent="0.2">
      <c r="A42" s="15">
        <v>43.1</v>
      </c>
      <c r="B42" s="20"/>
      <c r="C42" s="75">
        <f t="shared" si="5"/>
        <v>300.53065000000004</v>
      </c>
      <c r="D42" s="77"/>
      <c r="E42" s="70">
        <f>(SUMIF('[8]B1 - BP (CCA - Included)'!$B$36:$B$51,'D2-08-02 Test and Bridge CCA'!A42,'[8]B1 - BP (CCA - Included)'!$I$36:$I$51)+SUMIF('[8]B1 - BP (CCA - Included)'!$B$59:$B$74,'D2-08-02 Test and Bridge CCA'!A42,'[8]B1 - BP (CCA - Included)'!$I$59:$I$74))*1000</f>
        <v>0</v>
      </c>
      <c r="F42" s="70">
        <f t="shared" si="10"/>
        <v>300.53065000000004</v>
      </c>
      <c r="G42" s="72">
        <f t="shared" si="6"/>
        <v>0</v>
      </c>
      <c r="H42" s="72">
        <f t="shared" si="7"/>
        <v>300.53065000000004</v>
      </c>
      <c r="I42" s="24">
        <v>0.3</v>
      </c>
      <c r="J42" s="24"/>
      <c r="K42" s="71">
        <f>+H42*I42</f>
        <v>90.159195000000011</v>
      </c>
      <c r="L42" s="23">
        <f t="shared" si="9"/>
        <v>210.37145500000003</v>
      </c>
      <c r="M42"/>
      <c r="N42"/>
      <c r="O42"/>
      <c r="P42"/>
      <c r="Q42"/>
      <c r="R42"/>
    </row>
    <row r="43" spans="1:18" s="15" customFormat="1" ht="12.75" customHeight="1" x14ac:dyDescent="0.2">
      <c r="A43" s="15">
        <v>45</v>
      </c>
      <c r="B43" s="20"/>
      <c r="C43" s="75">
        <f t="shared" si="5"/>
        <v>6.479E-2</v>
      </c>
      <c r="D43" s="77"/>
      <c r="E43" s="70">
        <f>(SUMIF('[8]B1 - BP (CCA - Included)'!$B$36:$B$51,'D2-08-02 Test and Bridge CCA'!A43,'[8]B1 - BP (CCA - Included)'!$I$36:$I$51)+SUMIF('[8]B1 - BP (CCA - Included)'!$B$59:$B$74,'D2-08-02 Test and Bridge CCA'!A43,'[8]B1 - BP (CCA - Included)'!$I$59:$I$74))*1000</f>
        <v>0</v>
      </c>
      <c r="F43" s="70">
        <f t="shared" si="10"/>
        <v>6.479E-2</v>
      </c>
      <c r="G43" s="72">
        <f t="shared" si="6"/>
        <v>0</v>
      </c>
      <c r="H43" s="72">
        <f t="shared" si="7"/>
        <v>6.479E-2</v>
      </c>
      <c r="I43" s="24">
        <v>0.45</v>
      </c>
      <c r="J43" s="24"/>
      <c r="K43" s="71">
        <f t="shared" si="8"/>
        <v>2.9155500000000001E-2</v>
      </c>
      <c r="L43" s="23">
        <f t="shared" si="9"/>
        <v>3.56345E-2</v>
      </c>
      <c r="M43"/>
      <c r="N43"/>
      <c r="O43"/>
      <c r="P43"/>
      <c r="Q43"/>
      <c r="R43"/>
    </row>
    <row r="44" spans="1:18" s="15" customFormat="1" ht="12.75" customHeight="1" x14ac:dyDescent="0.2">
      <c r="A44" s="15">
        <v>47</v>
      </c>
      <c r="B44" s="20"/>
      <c r="C44" s="75">
        <f t="shared" si="5"/>
        <v>4196.2498400000004</v>
      </c>
      <c r="D44" s="76"/>
      <c r="E44" s="70">
        <f>(SUMIF('[8]B1 - BP (CCA - Included)'!$B$36:$B$51,'D2-08-02 Test and Bridge CCA'!A44,'[8]B1 - BP (CCA - Included)'!$I$36:$I$51)+SUMIF('[8]B1 - BP (CCA - Included)'!$B$59:$B$74,'D2-08-02 Test and Bridge CCA'!A44,'[8]B1 - BP (CCA - Included)'!$I$59:$I$74))*1000</f>
        <v>513</v>
      </c>
      <c r="F44" s="70">
        <f t="shared" si="10"/>
        <v>4709.2498400000004</v>
      </c>
      <c r="G44" s="72">
        <f t="shared" si="6"/>
        <v>256.5</v>
      </c>
      <c r="H44" s="72">
        <f t="shared" si="7"/>
        <v>4452.7498400000004</v>
      </c>
      <c r="I44" s="24">
        <v>0.08</v>
      </c>
      <c r="J44" s="24"/>
      <c r="K44" s="71">
        <f t="shared" si="8"/>
        <v>356.21998720000005</v>
      </c>
      <c r="L44" s="23">
        <f t="shared" si="9"/>
        <v>4353.0298528000003</v>
      </c>
      <c r="M44"/>
      <c r="N44"/>
      <c r="O44"/>
      <c r="P44"/>
      <c r="Q44"/>
      <c r="R44"/>
    </row>
    <row r="45" spans="1:18" s="15" customFormat="1" ht="12.75" customHeight="1" x14ac:dyDescent="0.2">
      <c r="A45" s="15">
        <v>50</v>
      </c>
      <c r="B45" s="20"/>
      <c r="C45" s="75">
        <f t="shared" si="5"/>
        <v>6.5874600000000001</v>
      </c>
      <c r="D45" s="76"/>
      <c r="E45" s="70">
        <f>(SUMIF('[8]B1 - BP (CCA - Included)'!$B$36:$B$51,'D2-08-02 Test and Bridge CCA'!A45,'[8]B1 - BP (CCA - Included)'!$I$36:$I$51)+SUMIF('[8]B1 - BP (CCA - Included)'!$B$59:$B$74,'D2-08-02 Test and Bridge CCA'!A45,'[8]B1 - BP (CCA - Included)'!$I$59:$I$74))*1000</f>
        <v>9</v>
      </c>
      <c r="F45" s="70">
        <f t="shared" si="10"/>
        <v>15.58746</v>
      </c>
      <c r="G45" s="72">
        <f t="shared" si="6"/>
        <v>4.5</v>
      </c>
      <c r="H45" s="72">
        <f t="shared" si="7"/>
        <v>11.08746</v>
      </c>
      <c r="I45" s="24">
        <v>0.55000000000000004</v>
      </c>
      <c r="J45" s="24"/>
      <c r="K45" s="71">
        <f t="shared" si="8"/>
        <v>6.0981030000000009</v>
      </c>
      <c r="L45" s="23">
        <f t="shared" si="9"/>
        <v>9.4893569999999983</v>
      </c>
      <c r="M45"/>
      <c r="N45"/>
      <c r="O45"/>
      <c r="P45"/>
      <c r="Q45"/>
      <c r="R45"/>
    </row>
    <row r="46" spans="1:18" s="15" customFormat="1" ht="12.75" customHeight="1" thickBot="1" x14ac:dyDescent="0.25">
      <c r="A46" s="14" t="s">
        <v>43</v>
      </c>
      <c r="B46" s="14"/>
      <c r="C46" s="73">
        <f>SUM(C32:C45)</f>
        <v>42025.813477495198</v>
      </c>
      <c r="D46" s="78"/>
      <c r="E46" s="73">
        <f>SUM(E32:E45)</f>
        <v>2307.3333447052541</v>
      </c>
      <c r="F46" s="73">
        <f>SUM(F32:F45)</f>
        <v>44333.146822200441</v>
      </c>
      <c r="G46" s="73">
        <f>SUM(G32:G45)</f>
        <v>1153.6666723526271</v>
      </c>
      <c r="H46" s="73">
        <f>SUM(H32:H45)</f>
        <v>43179.480149847812</v>
      </c>
      <c r="I46" s="28" t="s">
        <v>13</v>
      </c>
      <c r="J46" s="28"/>
      <c r="K46" s="74">
        <f>SUM(K32:K45)</f>
        <v>3026.4980757778258</v>
      </c>
      <c r="L46" s="27">
        <f>SUM(L32:L45)</f>
        <v>41306.648746422623</v>
      </c>
      <c r="M46"/>
      <c r="N46"/>
      <c r="O46"/>
      <c r="P46"/>
      <c r="Q46"/>
      <c r="R46"/>
    </row>
    <row r="47" spans="1:18" s="36" customFormat="1" ht="12.75" customHeight="1" thickTop="1" x14ac:dyDescent="0.2">
      <c r="A47" s="29" t="s">
        <v>44</v>
      </c>
      <c r="B47" s="30"/>
      <c r="C47" s="31">
        <f>+L26-C46</f>
        <v>0</v>
      </c>
      <c r="D47" s="32"/>
      <c r="E47" s="31"/>
      <c r="F47" s="31"/>
      <c r="G47" s="33"/>
      <c r="H47" s="31"/>
      <c r="I47" s="34"/>
      <c r="J47" s="22"/>
      <c r="K47" s="25"/>
      <c r="L47" s="35"/>
    </row>
    <row r="48" spans="1:18" s="36" customFormat="1" ht="12.75" customHeight="1" x14ac:dyDescent="0.2">
      <c r="A48" s="29"/>
      <c r="B48" s="30"/>
      <c r="C48" s="31"/>
      <c r="D48" s="32"/>
      <c r="E48" s="31"/>
      <c r="F48" s="31"/>
      <c r="G48" s="33"/>
      <c r="H48" s="31"/>
      <c r="I48" s="37"/>
      <c r="J48" s="37"/>
      <c r="K48" s="25"/>
      <c r="L48" s="35"/>
    </row>
    <row r="49" spans="1:12" s="36" customFormat="1" ht="12.75" customHeight="1" x14ac:dyDescent="0.2">
      <c r="A49" s="29"/>
      <c r="B49" s="30"/>
      <c r="C49" s="31"/>
      <c r="D49" s="32"/>
      <c r="E49" s="31"/>
      <c r="F49" s="31"/>
      <c r="G49" s="33"/>
      <c r="H49" s="31"/>
      <c r="I49" s="37"/>
      <c r="J49" s="37"/>
      <c r="K49" s="25"/>
      <c r="L49" s="35"/>
    </row>
    <row r="50" spans="1:12" s="36" customFormat="1" ht="12.75" customHeight="1" x14ac:dyDescent="0.2">
      <c r="B50" s="38"/>
      <c r="C50" s="39"/>
      <c r="D50" s="40"/>
      <c r="E50" s="31"/>
      <c r="F50" s="41"/>
      <c r="G50" s="31"/>
      <c r="H50" s="31"/>
      <c r="I50" s="42"/>
      <c r="J50" s="42"/>
      <c r="K50" s="43"/>
      <c r="L50" s="31"/>
    </row>
    <row r="51" spans="1:12" x14ac:dyDescent="0.2">
      <c r="G51" s="63"/>
      <c r="H51" s="64"/>
      <c r="I51" s="64"/>
      <c r="J51" s="64"/>
      <c r="K51" s="64"/>
      <c r="L51" s="64"/>
    </row>
    <row r="52" spans="1:12" x14ac:dyDescent="0.2">
      <c r="G52" s="63"/>
      <c r="H52" s="64"/>
      <c r="I52" s="64"/>
      <c r="J52" s="64"/>
      <c r="K52" s="64"/>
      <c r="L52" s="64"/>
    </row>
    <row r="53" spans="1:12" x14ac:dyDescent="0.2">
      <c r="G53" s="63"/>
      <c r="H53" s="64"/>
      <c r="I53" s="64"/>
      <c r="J53" s="64"/>
      <c r="K53" s="64"/>
      <c r="L53" s="64"/>
    </row>
    <row r="54" spans="1:12" x14ac:dyDescent="0.2">
      <c r="G54" s="63"/>
      <c r="H54" s="64"/>
      <c r="I54" s="64"/>
      <c r="J54" s="64"/>
      <c r="K54" s="64"/>
      <c r="L54" s="64"/>
    </row>
    <row r="55" spans="1:12" x14ac:dyDescent="0.2">
      <c r="G55" s="63"/>
      <c r="H55" s="64"/>
      <c r="I55" s="64"/>
      <c r="J55" s="64"/>
      <c r="K55" s="64"/>
      <c r="L55" s="64"/>
    </row>
    <row r="56" spans="1:12" x14ac:dyDescent="0.2">
      <c r="G56" s="63"/>
      <c r="H56" s="64"/>
      <c r="I56" s="64"/>
      <c r="J56" s="64"/>
      <c r="K56" s="64"/>
      <c r="L56" s="64"/>
    </row>
    <row r="57" spans="1:12" x14ac:dyDescent="0.2">
      <c r="G57" s="63"/>
      <c r="H57" s="64"/>
      <c r="I57" s="64"/>
      <c r="J57" s="64"/>
      <c r="K57" s="64"/>
      <c r="L57" s="64"/>
    </row>
    <row r="58" spans="1:12" x14ac:dyDescent="0.2">
      <c r="G58" s="63"/>
      <c r="H58" s="64"/>
      <c r="I58" s="64"/>
      <c r="J58" s="64"/>
      <c r="K58" s="64"/>
      <c r="L58" s="64"/>
    </row>
    <row r="59" spans="1:12" x14ac:dyDescent="0.2">
      <c r="G59" s="63"/>
      <c r="H59" s="64"/>
      <c r="I59" s="64"/>
      <c r="J59" s="64"/>
      <c r="K59" s="64"/>
      <c r="L59" s="64"/>
    </row>
    <row r="60" spans="1:12" x14ac:dyDescent="0.2">
      <c r="G60" s="63"/>
      <c r="H60" s="64"/>
      <c r="I60" s="64"/>
      <c r="J60" s="64"/>
      <c r="K60" s="64"/>
      <c r="L60" s="64"/>
    </row>
    <row r="61" spans="1:12" x14ac:dyDescent="0.2">
      <c r="G61" s="63"/>
      <c r="H61" s="64"/>
      <c r="I61" s="64"/>
      <c r="J61" s="64"/>
      <c r="K61" s="64"/>
      <c r="L61" s="64"/>
    </row>
    <row r="62" spans="1:12" x14ac:dyDescent="0.2">
      <c r="G62" s="63"/>
      <c r="H62" s="64"/>
      <c r="I62" s="64"/>
      <c r="J62" s="64"/>
      <c r="K62" s="64"/>
      <c r="L62" s="64"/>
    </row>
    <row r="63" spans="1:12" x14ac:dyDescent="0.2">
      <c r="G63" s="63"/>
      <c r="H63" s="64"/>
      <c r="I63" s="64"/>
      <c r="J63" s="64"/>
      <c r="K63" s="64"/>
      <c r="L63" s="64"/>
    </row>
    <row r="64" spans="1:12" x14ac:dyDescent="0.2">
      <c r="G64" s="63"/>
      <c r="H64" s="64"/>
      <c r="I64" s="64"/>
      <c r="J64" s="64"/>
      <c r="K64" s="64"/>
      <c r="L64" s="64"/>
    </row>
    <row r="65" spans="7:12" x14ac:dyDescent="0.2">
      <c r="G65" s="63"/>
      <c r="H65" s="64"/>
      <c r="I65" s="64"/>
      <c r="J65" s="64"/>
      <c r="K65" s="64"/>
      <c r="L65" s="64"/>
    </row>
    <row r="66" spans="7:12" x14ac:dyDescent="0.2">
      <c r="G66" s="63"/>
      <c r="H66" s="64"/>
      <c r="I66" s="64"/>
      <c r="J66" s="64"/>
      <c r="K66" s="64"/>
    </row>
    <row r="67" spans="7:12" x14ac:dyDescent="0.2">
      <c r="G67" s="9"/>
      <c r="H67" s="67"/>
      <c r="I67" s="64"/>
      <c r="J67" s="64"/>
      <c r="K67" s="64"/>
    </row>
    <row r="68" spans="7:12" x14ac:dyDescent="0.2">
      <c r="G68" s="63"/>
      <c r="H68" s="64"/>
      <c r="I68" s="64"/>
      <c r="J68" s="64"/>
      <c r="K68" s="67"/>
    </row>
    <row r="69" spans="7:12" x14ac:dyDescent="0.2">
      <c r="G69" s="63"/>
      <c r="H69" s="64"/>
      <c r="I69" s="64"/>
      <c r="J69" s="64"/>
      <c r="K69" s="67"/>
    </row>
  </sheetData>
  <mergeCells count="7">
    <mergeCell ref="A7:L7"/>
    <mergeCell ref="A1:L1"/>
    <mergeCell ref="A2:L2"/>
    <mergeCell ref="A3:L3"/>
    <mergeCell ref="A4:L4"/>
    <mergeCell ref="A5:L5"/>
    <mergeCell ref="A6:L6"/>
  </mergeCells>
  <printOptions horizontalCentered="1"/>
  <pageMargins left="0.75" right="0.75" top="0.75" bottom="0.44" header="0.41" footer="0.36"/>
  <pageSetup scale="8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egulatory Affairs Proceeding" ma:contentTypeID="0x01010061EC7F66509FFD4DA0B1B261A86BE77300E5F08829179C5F46A38FF1F3C706465A" ma:contentTypeVersion="19" ma:contentTypeDescription="Meta data that will be applied to all documents added to the proceeding document folder" ma:contentTypeScope="" ma:versionID="f077e969eab09219d11ce254b795fe55">
  <xsd:schema xmlns:xsd="http://www.w3.org/2001/XMLSchema" xmlns:xs="http://www.w3.org/2001/XMLSchema" xmlns:p="http://schemas.microsoft.com/office/2006/metadata/properties" xmlns:ns2="f9175001-c430-4d57-adde-c1c10539e919" xmlns:ns3="ea909525-6dd5-47d7-9eed-71e77e5cedc6" xmlns:ns4="f0af1d65-dfd0-4b99-b523-def3a954563f" xmlns:ns5="31a38067-a042-4e0e-9037-517587b10700" targetNamespace="http://schemas.microsoft.com/office/2006/metadata/properties" ma:root="true" ma:fieldsID="98b88e1e5a3211beaa9f426f89661ea3" ns2:_="" ns3:_="" ns4:_="" ns5:_="">
    <xsd:import namespace="f9175001-c430-4d57-adde-c1c10539e919"/>
    <xsd:import namespace="ea909525-6dd5-47d7-9eed-71e77e5cedc6"/>
    <xsd:import namespace="f0af1d65-dfd0-4b99-b523-def3a954563f"/>
    <xsd:import namespace="31a38067-a042-4e0e-9037-517587b10700"/>
    <xsd:element name="properties">
      <xsd:complexType>
        <xsd:sequence>
          <xsd:element name="documentManagement">
            <xsd:complexType>
              <xsd:all>
                <xsd:element ref="ns2:Applicant" minOccurs="0"/>
                <xsd:element ref="ns2:Case_x0020_Number_x002f_Docket_x0020_Number" minOccurs="0"/>
                <xsd:element ref="ns2:Case_x0020_Type" minOccurs="0"/>
                <xsd:element ref="ns2:Document_x0020_Type" minOccurs="0"/>
                <xsd:element ref="ns2:Issue_x0020_Date" minOccurs="0"/>
                <xsd:element ref="ns2:Jurisdiction" minOccurs="0"/>
                <xsd:element ref="ns3:Authoring_x0020_Party" minOccurs="0"/>
                <xsd:element ref="ns3:Filing_x0020_Status" minOccurs="0"/>
                <xsd:element ref="ns4:Hydro_x0020_One_x0020_Data_x0020_Classification" minOccurs="0"/>
                <xsd:element ref="ns5:RA_x0020_Contac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75001-c430-4d57-adde-c1c10539e919" elementFormDefault="qualified">
    <xsd:import namespace="http://schemas.microsoft.com/office/2006/documentManagement/types"/>
    <xsd:import namespace="http://schemas.microsoft.com/office/infopath/2007/PartnerControls"/>
    <xsd:element name="Applicant" ma:index="8" nillable="true" ma:displayName="Applicant" ma:default="Hydro One Networks" ma:description="Applicant(s) for the case" ma:internalName="Applicant" ma:requiredMultiChoice="tru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"/>
                        <xsd:enumeration value="Enbridge Gas Distribution"/>
                        <xsd:enumeration value="Union Gas Limited"/>
                        <xsd:enumeration value="Toronto Hydro Electric System"/>
                        <xsd:enumeration value="Enersource"/>
                        <xsd:enumeration value="Hydro Ottawa"/>
                        <xsd:enumeration value="Powerstream"/>
                        <xsd:enumeration value="Veridian Connections"/>
                        <xsd:enumeration value="Great Lakes Power"/>
                        <xsd:enumeration value="Ontario Power Generation"/>
                        <xsd:enumeration value="Independent Electricity System Operator"/>
                        <xsd:enumeration value="Ontario Power Authority"/>
                        <xsd:enumeration value="Ontario Energy Board"/>
                        <xsd:enumeration value="Hydro One Brampton"/>
                        <xsd:enumeration value="Hydro One Remote Communitie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ase_x0020_Number_x002f_Docket_x0020_Number" ma:index="9" nillable="true" ma:displayName="Case Number/Docket Number" ma:description="If there is an associated case number please enter it." ma:internalName="Case_x0020_Number_x002F_Docket_x0020_Number">
      <xsd:simpleType>
        <xsd:restriction base="dms:Text">
          <xsd:maxLength value="255"/>
        </xsd:restriction>
      </xsd:simpleType>
    </xsd:element>
    <xsd:element name="Case_x0020_Type" ma:index="10" nillable="true" ma:displayName="Case Type" ma:default="Electricity" ma:description="Select the type of proceeding this document pertains to." ma:format="RadioButtons" ma:internalName="Case_x0020_Type">
      <xsd:simpleType>
        <xsd:restriction base="dms:Choice">
          <xsd:enumeration value="Electricity"/>
          <xsd:enumeration value="Gas"/>
          <xsd:enumeration value="Electric &amp; Gas"/>
        </xsd:restriction>
      </xsd:simpleType>
    </xsd:element>
    <xsd:element name="Document_x0020_Type" ma:index="11" nillable="true" ma:displayName="Document Type" ma:default="Correspondence" ma:description="Please choose the type of document being submitted." ma:format="Dropdown" ma:internalName="Document_x0020_Type">
      <xsd:simpleType>
        <xsd:restriction base="dms:Choice">
          <xsd:enumeration value="Affidavit"/>
          <xsd:enumeration value="Codes and Guidelines"/>
          <xsd:enumeration value="Comment Letter or Email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Exhibit List"/>
          <xsd:enumeration value="Final Argument"/>
          <xsd:enumeration value="Interrogatory Question"/>
          <xsd:enumeration value="Interrogatory Response"/>
          <xsd:enumeration value="Intervenor Evidence"/>
          <xsd:enumeration value="Intervention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</xsd:restriction>
      </xsd:simpleType>
    </xsd:element>
    <xsd:element name="Issue_x0020_Date" ma:index="12" nillable="true" ma:displayName="Issue Date" ma:description="Date the document was issued." ma:format="DateOnly" ma:internalName="Issue_x0020_Date" ma:readOnly="false">
      <xsd:simpleType>
        <xsd:restriction base="dms:DateTime"/>
      </xsd:simpleType>
    </xsd:element>
    <xsd:element name="Jurisdiction" ma:index="13" nillable="true" ma:displayName="Jurisdiction" ma:default="OEB" ma:description="Jurisdiction the proceeding is happening in." ma:format="RadioButtons" ma:internalName="Jurisdiction">
      <xsd:simpleType>
        <xsd:restriction base="dms:Choice">
          <xsd:enumeration value="OEB"/>
          <xsd:enumeration value="Canada"/>
          <xsd:enumeration value="United States"/>
          <xsd:enumeration value="O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909525-6dd5-47d7-9eed-71e77e5cedc6" elementFormDefault="qualified">
    <xsd:import namespace="http://schemas.microsoft.com/office/2006/documentManagement/types"/>
    <xsd:import namespace="http://schemas.microsoft.com/office/infopath/2007/PartnerControls"/>
    <xsd:element name="Authoring_x0020_Party" ma:index="14" nillable="true" ma:displayName="Authoring Party" ma:default="Hydro One Networks - HONI" ma:format="Dropdown" ma:internalName="Authoring_x0020_Party">
      <xsd:simpleType>
        <xsd:union memberTypes="dms:Text">
          <xsd:simpleType>
            <xsd:restriction base="dms:Choice">
              <xsd:enumeration value="Hydro One Networks - HONI"/>
              <xsd:enumeration value="Ontario Energy Board - OEB"/>
              <xsd:enumeration value="Algoma Power Inc. - API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</xsd:restriction>
          </xsd:simpleType>
        </xsd:union>
      </xsd:simpleType>
    </xsd:element>
    <xsd:element name="Filing_x0020_Status" ma:index="15" nillable="true" ma:displayName="Filing Status" ma:default="Draft" ma:description="Filed means that the document has been sent to the OEB." ma:format="RadioButtons" ma:internalName="Filing_x0020_Status" ma:readOnly="false">
      <xsd:simpleType>
        <xsd:restriction base="dms:Choice">
          <xsd:enumeration value="Draft"/>
          <xsd:enumeration value="Fil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16" nillable="true" ma:displayName="Hydro One Data Classification" ma:default="Internal Use (Only Internal information is not for release to the public)" ma:description="Use these options to classify the data you are uploading onto the site. Any questions please contact BIT security team" ma:format="RadioButtons" ma:internalName="Hydro_x0020_One_x0020_Data_x0020_Classification" ma:readOnly="false">
      <xsd:simpleType>
        <xsd:restriction base="dms:Choice">
          <xsd:enumeration value="Internal Use (Only Internal information is not for release to the public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38067-a042-4e0e-9037-517587b10700" elementFormDefault="qualified">
    <xsd:import namespace="http://schemas.microsoft.com/office/2006/documentManagement/types"/>
    <xsd:import namespace="http://schemas.microsoft.com/office/infopath/2007/PartnerControls"/>
    <xsd:element name="RA_x0020_Contact" ma:index="17" nillable="true" ma:displayName="RA Contact" ma:default="182932 - AC" ma:format="Dropdown" ma:internalName="RA_x0020_Contact" ma:readOnly="false">
      <xsd:simpleType>
        <xsd:union memberTypes="dms:Text">
          <xsd:simpleType>
            <xsd:restriction base="dms:Choice">
              <xsd:enumeration value="182932 - AC"/>
              <xsd:enumeration value="176200 - AS"/>
              <xsd:enumeration value="584633 - OH"/>
              <xsd:enumeration value="183940 - IM"/>
              <xsd:enumeration value="509460 - SF"/>
              <xsd:enumeration value="178011 - AMR"/>
            </xsd:restriction>
          </xsd:simpleType>
        </xsd:un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ydro_x0020_One_x0020_Data_x0020_Classification xmlns="f0af1d65-dfd0-4b99-b523-def3a954563f">Internal Use (Only Internal information is not for release to the public)</Hydro_x0020_One_x0020_Data_x0020_Classification>
    <Filing_x0020_Status xmlns="ea909525-6dd5-47d7-9eed-71e77e5cedc6">Draft</Filing_x0020_Status>
    <Case_x0020_Number_x002f_Docket_x0020_Number xmlns="f9175001-c430-4d57-adde-c1c10539e919">EB-2017-0051</Case_x0020_Number_x002f_Docket_x0020_Number>
    <Issue_x0020_Date xmlns="f9175001-c430-4d57-adde-c1c10539e919">2017-08-28T04:00:00+00:00</Issue_x0020_Date>
    <Authoring_x0020_Party xmlns="ea909525-6dd5-47d7-9eed-71e77e5cedc6">Hydro One Remote Communities Inc. - HORC</Authoring_x0020_Party>
    <Applicant xmlns="f9175001-c430-4d57-adde-c1c10539e919">
      <Value>Hydro One Remote Communities</Value>
    </Applicant>
    <Jurisdiction xmlns="f9175001-c430-4d57-adde-c1c10539e919">OEB</Jurisdiction>
    <Case_x0020_Type xmlns="f9175001-c430-4d57-adde-c1c10539e919">Electricity</Case_x0020_Type>
    <Document_x0020_Type xmlns="f9175001-c430-4d57-adde-c1c10539e919">Prefiled evidence</Document_x0020_Type>
    <RA_x0020_Contact xmlns="31a38067-a042-4e0e-9037-517587b10700">Max Cooper</RA_x0020_Contact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BA2AB8-1858-411F-B3D8-1EE02C50E1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175001-c430-4d57-adde-c1c10539e919"/>
    <ds:schemaRef ds:uri="ea909525-6dd5-47d7-9eed-71e77e5cedc6"/>
    <ds:schemaRef ds:uri="f0af1d65-dfd0-4b99-b523-def3a954563f"/>
    <ds:schemaRef ds:uri="31a38067-a042-4e0e-9037-517587b107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C62B081-D431-47EB-B99F-AFE116B38240}">
  <ds:schemaRefs>
    <ds:schemaRef ds:uri="f9175001-c430-4d57-adde-c1c10539e919"/>
    <ds:schemaRef ds:uri="http://purl.org/dc/terms/"/>
    <ds:schemaRef ds:uri="31a38067-a042-4e0e-9037-517587b10700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f0af1d65-dfd0-4b99-b523-def3a954563f"/>
    <ds:schemaRef ds:uri="http://purl.org/dc/elements/1.1/"/>
    <ds:schemaRef ds:uri="ea909525-6dd5-47d7-9eed-71e77e5cedc6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532F671-301A-41F4-93B0-8B1E8BD9AE0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D2-08-01 Test Year</vt:lpstr>
      <vt:lpstr>D2-08-02 Test and Bridge CCA</vt:lpstr>
    </vt:vector>
  </TitlesOfParts>
  <Company>Hydro 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Calc of Utility Income Taxes Test Year 2018</dc:title>
  <dc:creator>YAM Selma</dc:creator>
  <cp:lastModifiedBy>LEE Julie(Qiu Ling)</cp:lastModifiedBy>
  <cp:lastPrinted>2017-08-23T18:19:23Z</cp:lastPrinted>
  <dcterms:created xsi:type="dcterms:W3CDTF">2017-07-13T15:48:14Z</dcterms:created>
  <dcterms:modified xsi:type="dcterms:W3CDTF">2017-08-23T18:20:33Z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0x01010061EC7F66509FFD4DA0B1B261A86BE77300E5F08829179C5F46A38FF1F3C706465A</vt:lpwstr>
  </property>
</Properties>
</file>