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24240" windowHeight="12150"/>
  </bookViews>
  <sheets>
    <sheet name="Information" sheetId="5" r:id="rId1"/>
    <sheet name="Tab1-CBR New Class A allocation" sheetId="7" r:id="rId2"/>
    <sheet name="Tab2-WMS CBR Class B allocation" sheetId="4" r:id="rId3"/>
    <sheet name="Tab3-GA Allocation New Class A"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INDEX_SHEET___ASAP_Utilities">#REF!</definedName>
    <definedName name="__BCC10">'[1]FS Data'!$F:$F</definedName>
    <definedName name="__BCC14">'[1]FS Data'!$D:$D</definedName>
    <definedName name="__OCC03">'[1]FS Data'!$B:$B</definedName>
    <definedName name="__OCC15">'[1]FS Data'!$C:$C</definedName>
    <definedName name="_Amt">'[2]Data Export 1 '!$E:$E</definedName>
    <definedName name="_BCC10">'[3]FS Data'!$F$1:$F$65536</definedName>
    <definedName name="_BCC14">'[3]FS Data'!$D$1:$D$65536</definedName>
    <definedName name="_DispAmortNote">'[2]Accum Amort of Disposals'!$Q:$Q</definedName>
    <definedName name="_DispCostNote">'[2]Original Cost of Disposals'!$Q:$Q</definedName>
    <definedName name="_Doctype">'[2]Data Export 1 '!$A:$A</definedName>
    <definedName name="_FSNOTE_CATEGORY">'[2]Data Export 1 '!$P:$P</definedName>
    <definedName name="_IFRS_CATEGORY">'[2]Data Export 1 '!$O:$O</definedName>
    <definedName name="_Key2" hidden="1">'[4]Income Statement'!#REF!</definedName>
    <definedName name="_OBJ">'[2]Data Export 1 '!$H:$H</definedName>
    <definedName name="_OCC03">'[3]FS Data'!$B$1:$B$65536</definedName>
    <definedName name="_OCC15">'[3]FS Data'!$C$1:$C$65536</definedName>
    <definedName name="_Order1" hidden="1">255</definedName>
    <definedName name="_Order2" hidden="1">255</definedName>
    <definedName name="_RestatedAccumAm">'[2]Accum Amort of Disposals'!$S:$S</definedName>
    <definedName name="_RestatedCost">'[2]Original Cost of Disposals'!$R:$R</definedName>
    <definedName name="_Sort" hidden="1">#REF!</definedName>
    <definedName name="_Subsid">'[2]Data Export 1 '!$I:$I</definedName>
    <definedName name="Annual_Actuals_Prior_Year">'[3]FS Data'!$T$1:$T$65536</definedName>
    <definedName name="Annual_Budget">'[3]FS Data'!$U$1:$U$65536</definedName>
    <definedName name="Annual_Budget_Capital_Spending">'[3]FS Data'!$AG$1:$AG$65536</definedName>
    <definedName name="Annual_Budgeted_Balance_Sheet">'[3]FS Data'!#REF!</definedName>
    <definedName name="BI_LDCLIST">#REF!</definedName>
    <definedName name="BridgeYear">'[5]LDC Info'!$E$26</definedName>
    <definedName name="BS_Period_13">'[3]FS Data'!$AI$1:$AI$65536</definedName>
    <definedName name="BU41SUM">'[6]BU Summary'!#REF!</definedName>
    <definedName name="BUOTnExp">#REF!</definedName>
    <definedName name="CAfile">[7]Refs!$B$2</definedName>
    <definedName name="CArevReq">[7]Refs!$B$6</definedName>
    <definedName name="CBYear.Date">[8]Assumptions!$D$48</definedName>
    <definedName name="CDM_2007">#REF!</definedName>
    <definedName name="ClassRange1">[7]Refs!$B$3</definedName>
    <definedName name="ClassRange2">[7]Refs!$B$4</definedName>
    <definedName name="Clothing">#REF!</definedName>
    <definedName name="contactf">#REF!</definedName>
    <definedName name="Current_Period_Actuals">'[3]FS Data'!$G$1:$G$65536</definedName>
    <definedName name="Current_Period_Actuals_Prior_Year">'[3]FS Data'!$H$1:$H$65536</definedName>
    <definedName name="Current_Period_Budget_Balance_Sheet">'[3]FS Data'!$K$1:$K$65536</definedName>
    <definedName name="Current_Period_Budgets">'[3]FS Data'!$I$1:$I$65536</definedName>
    <definedName name="d">#REF!</definedName>
    <definedName name="db">#REF!</definedName>
    <definedName name="EBNUMBER">'[5]LDC Info'!$E$16</definedName>
    <definedName name="EDR_06_OthInfo">'[9]4. 2006 Smart Meter Information'!#REF!</definedName>
    <definedName name="EDR06Tariffs">'[9]3. 2006 Tariff Sheet'!#REF!</definedName>
    <definedName name="Entegrus_SA">'[10]2016 List'!$C$5:$C$8</definedName>
    <definedName name="Final_Budgeted_Balance_Sheet">'[3]FS Data'!$W$1:$W$65536</definedName>
    <definedName name="FObject">'[3]FS Data'!$AL$1:$AL$65536</definedName>
    <definedName name="FolderPath">[7]Menu!$C$8</definedName>
    <definedName name="forecast_wholesale_lineplus">'[10]14. RTSR - Forecast Wholesale'!$P$113</definedName>
    <definedName name="forecast_wholesale_network">'[10]14. RTSR - Forecast Wholesale'!$F$109</definedName>
    <definedName name="g">#REF!</definedName>
    <definedName name="GL_reconciliation">#REF!</definedName>
    <definedName name="histdate">[11]Financials!$E$76</definedName>
    <definedName name="impactdata">'[12]8-7 OTHER CHGS, COMMOD (Input)'!$B$15:$AS$118</definedName>
    <definedName name="Incr2000">#REF!</definedName>
    <definedName name="labour">#REF!</definedName>
    <definedName name="LabourData">[13]DATA!#REF!</definedName>
    <definedName name="LabourES">#REF!</definedName>
    <definedName name="Lakeland_SA">'[10]2016 List'!$C$10:$C$11</definedName>
    <definedName name="LastSheet" hidden="1">"Z1.0 OEB Control Sheet"</definedName>
    <definedName name="LIMIT">#REF!</definedName>
    <definedName name="Local_Distribution_Company_List">'[14]Local Distribution Companies'!$B$9:$B$88</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del_Organization">#REF!</definedName>
    <definedName name="MofF">#REF!</definedName>
    <definedName name="MTHJE">#REF!</definedName>
    <definedName name="new" hidden="1">#REF!</definedName>
    <definedName name="NewRevReq">[7]Refs!$B$8</definedName>
    <definedName name="NON">#REF!</definedName>
    <definedName name="Object">'[3]FS Data'!$A$1:$A$65536</definedName>
    <definedName name="ObjOTnExp">#REF!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RateCharges">#REF!</definedName>
    <definedName name="othNYbud">#REF!</definedName>
    <definedName name="othPYACT">#REF!</definedName>
    <definedName name="OTHSTART">#REF!</definedName>
    <definedName name="PAGE11">#REF!</definedName>
    <definedName name="PAGE2">#REF!</definedName>
    <definedName name="PAGE3">#REF!</definedName>
    <definedName name="PAGE4">#REF!</definedName>
    <definedName name="PAGE7">#REF!</definedName>
    <definedName name="PAGE9">#REF!</definedName>
    <definedName name="PBYear.Date">[8]Assumptions!$D$50</definedName>
    <definedName name="PCI">#REF!</definedName>
    <definedName name="PriceCapParams">#REF!</definedName>
    <definedName name="print_end">#REF!</definedName>
    <definedName name="printBS2009">#REF!</definedName>
    <definedName name="printPL2009">#REF!</definedName>
    <definedName name="RATE_CLASSES">[15]lists!$A$1:$A$104</definedName>
    <definedName name="Rate_Riders">#REF!</definedName>
    <definedName name="ratebase">'[10]8. STS - Tax Change'!$N$19</definedName>
    <definedName name="ratedescription">[16]hidden1!$D$1:$D$122</definedName>
    <definedName name="RB">#REF!</definedName>
    <definedName name="RebaseYear">'[5]LDC Info'!$E$28</definedName>
    <definedName name="reconciliation">'[17]10.1556'!#REF!</definedName>
    <definedName name="RevReqLookupKey">[7]Refs!$B$5</definedName>
    <definedName name="RevReqRange">[7]Refs!$B$7</definedName>
    <definedName name="RPP_Data">#REF!</definedName>
    <definedName name="SALBENF">#REF!</definedName>
    <definedName name="salreg">#REF!</definedName>
    <definedName name="SALREGF">#REF!</definedName>
    <definedName name="SEPT1103">'[18]Distrib Stats &amp; Unbill Distrib'!#REF!</definedName>
    <definedName name="Shift">#REF!</definedName>
    <definedName name="SMcap2008">#REF!</definedName>
    <definedName name="SMoper2008">#REF!</definedName>
    <definedName name="Standby">#REF!</definedName>
    <definedName name="StartEnd">'[10]2016 Database'!#REF!</definedName>
    <definedName name="Surtax">#REF!</definedName>
    <definedName name="TEMPA">#REF!</definedName>
    <definedName name="terr_name">'[12]1-1 GENERAL (Input)'!$C$56:$D$59</definedName>
    <definedName name="TestYear">'[5]LDC Info'!$E$24</definedName>
    <definedName name="Total_Current_Wholesale_Lineplus">'[10]13. RTSR - Current Wholesale'!$P$113</definedName>
    <definedName name="total_current_wholesale_network">'[10]13.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[16]hidden1!$J$3:$J$8</definedName>
    <definedName name="Units1">[19]lists!$O$2:$O$4</definedName>
    <definedName name="Utility">[11]Financials!$A$1</definedName>
    <definedName name="UtilityInfo">#REF!</definedName>
    <definedName name="utitliy1">[20]Financials!$A$1</definedName>
    <definedName name="vehincrga">[21]Vehicles!#REF!</definedName>
    <definedName name="vehincrom">[21]Vehicles!#REF!</definedName>
    <definedName name="WAGBENF">#REF!</definedName>
    <definedName name="wagdob">#REF!</definedName>
    <definedName name="wagdobf">#REF!</definedName>
    <definedName name="wagreg">#REF!</definedName>
    <definedName name="wagregf">#REF!</definedName>
    <definedName name="YTD.Month">[8]Assumptions!$D$49</definedName>
    <definedName name="YTD_Actuals">'[3]FS Data'!$M$1:$M$65536</definedName>
    <definedName name="YTD_Actuals_Prior_Year">'[3]FS Data'!$N$1:$N$65536</definedName>
    <definedName name="YTD_Budgeted_Balance_Sheet">'[3]FS Data'!$Q$1:$Q$65536</definedName>
    <definedName name="YTD_Budgets">'[3]FS Data'!$O$1:$O$65536</definedName>
    <definedName name="YTD_Capital_Spending">'[3]FS Data'!$Y$1:$Y$65536</definedName>
    <definedName name="YTD_Capital_Spending_Budget">'[3]FS Data'!$AA$1:$AA$65536</definedName>
    <definedName name="Z_Factor_Analysis">#REF!</definedName>
  </definedNames>
  <calcPr calcId="145621"/>
</workbook>
</file>

<file path=xl/calcChain.xml><?xml version="1.0" encoding="utf-8"?>
<calcChain xmlns="http://schemas.openxmlformats.org/spreadsheetml/2006/main">
  <c r="I16" i="4" l="1"/>
  <c r="I17" i="4"/>
  <c r="C6" i="4" l="1"/>
  <c r="C5" i="4"/>
  <c r="J57" i="7"/>
  <c r="H56" i="7"/>
  <c r="G56" i="7"/>
  <c r="F56" i="7"/>
  <c r="C56" i="7"/>
  <c r="H55" i="7"/>
  <c r="G55" i="7"/>
  <c r="F55" i="7"/>
  <c r="E55" i="7"/>
  <c r="J51" i="7"/>
  <c r="I51" i="7"/>
  <c r="I56" i="7" s="1"/>
  <c r="H51" i="7"/>
  <c r="G51" i="7"/>
  <c r="F51" i="7"/>
  <c r="E51" i="7"/>
  <c r="E56" i="7" s="1"/>
  <c r="D51" i="7"/>
  <c r="D56" i="7" s="1"/>
  <c r="C51" i="7"/>
  <c r="J50" i="7"/>
  <c r="H50" i="7"/>
  <c r="G50" i="7"/>
  <c r="F50" i="7"/>
  <c r="E50" i="7"/>
  <c r="D50" i="7"/>
  <c r="D55" i="7" s="1"/>
  <c r="C50" i="7"/>
  <c r="C55" i="7" s="1"/>
  <c r="J49" i="7"/>
  <c r="I49" i="7"/>
  <c r="I54" i="7" s="1"/>
  <c r="H49" i="7"/>
  <c r="H54" i="7" s="1"/>
  <c r="G49" i="7"/>
  <c r="G54" i="7" s="1"/>
  <c r="F49" i="7"/>
  <c r="F54" i="7" s="1"/>
  <c r="E49" i="7"/>
  <c r="E54" i="7" s="1"/>
  <c r="D49" i="7"/>
  <c r="D54" i="7" s="1"/>
  <c r="C49" i="7"/>
  <c r="C54" i="7" s="1"/>
  <c r="J47" i="7"/>
  <c r="H47" i="7"/>
  <c r="G47" i="7"/>
  <c r="F47" i="7"/>
  <c r="E47" i="7"/>
  <c r="D47" i="7"/>
  <c r="C47" i="7"/>
  <c r="I46" i="7"/>
  <c r="I45" i="7"/>
  <c r="I47" i="7" s="1"/>
  <c r="I44" i="7"/>
  <c r="E17" i="7"/>
  <c r="D17" i="7"/>
  <c r="C17" i="7"/>
  <c r="F17" i="7" s="1"/>
  <c r="F16" i="7"/>
  <c r="E14" i="7"/>
  <c r="D14" i="7"/>
  <c r="C14" i="7"/>
  <c r="F13" i="7"/>
  <c r="F12" i="7"/>
  <c r="I57" i="7" l="1"/>
  <c r="C59" i="7"/>
  <c r="C57" i="7"/>
  <c r="D57" i="7"/>
  <c r="D59" i="7"/>
  <c r="E57" i="7"/>
  <c r="F57" i="7"/>
  <c r="G59" i="7"/>
  <c r="G57" i="7"/>
  <c r="H57" i="7"/>
  <c r="I50" i="7"/>
  <c r="I55" i="7" s="1"/>
  <c r="F70" i="7" l="1"/>
  <c r="F61" i="7"/>
  <c r="F66" i="7" s="1"/>
  <c r="C27" i="7"/>
  <c r="F60" i="7"/>
  <c r="F65" i="7" s="1"/>
  <c r="F59" i="7"/>
  <c r="E60" i="7"/>
  <c r="E65" i="7" s="1"/>
  <c r="E70" i="7"/>
  <c r="E61" i="7"/>
  <c r="E66" i="7" s="1"/>
  <c r="C26" i="7"/>
  <c r="E59" i="7"/>
  <c r="H61" i="7"/>
  <c r="H66" i="7" s="1"/>
  <c r="H70" i="7"/>
  <c r="C29" i="7"/>
  <c r="H60" i="7"/>
  <c r="H65" i="7" s="1"/>
  <c r="D64" i="7"/>
  <c r="D71" i="7"/>
  <c r="H59" i="7"/>
  <c r="C25" i="7"/>
  <c r="D70" i="7"/>
  <c r="D73" i="7" s="1"/>
  <c r="D60" i="7"/>
  <c r="D65" i="7" s="1"/>
  <c r="D61" i="7"/>
  <c r="D66" i="7" s="1"/>
  <c r="G60" i="7"/>
  <c r="G65" i="7" s="1"/>
  <c r="G61" i="7"/>
  <c r="G66" i="7" s="1"/>
  <c r="G70" i="7"/>
  <c r="G73" i="7" s="1"/>
  <c r="C28" i="7"/>
  <c r="E28" i="7" s="1"/>
  <c r="C70" i="7"/>
  <c r="C24" i="7"/>
  <c r="C61" i="7"/>
  <c r="C60" i="7"/>
  <c r="G71" i="7"/>
  <c r="G62" i="7"/>
  <c r="D28" i="7" s="1"/>
  <c r="G64" i="7"/>
  <c r="G67" i="7" s="1"/>
  <c r="C64" i="7"/>
  <c r="C71" i="7"/>
  <c r="C62" i="7"/>
  <c r="D24" i="7" s="1"/>
  <c r="C66" i="7" l="1"/>
  <c r="I66" i="7" s="1"/>
  <c r="I61" i="7"/>
  <c r="F71" i="7"/>
  <c r="I71" i="7" s="1"/>
  <c r="D36" i="7" s="1"/>
  <c r="F62" i="7"/>
  <c r="D27" i="7" s="1"/>
  <c r="F64" i="7"/>
  <c r="F67" i="7" s="1"/>
  <c r="C30" i="7"/>
  <c r="E24" i="7"/>
  <c r="I59" i="7"/>
  <c r="I62" i="7" s="1"/>
  <c r="C73" i="7"/>
  <c r="I70" i="7"/>
  <c r="E27" i="7"/>
  <c r="H64" i="7"/>
  <c r="H67" i="7" s="1"/>
  <c r="H62" i="7"/>
  <c r="D29" i="7" s="1"/>
  <c r="E29" i="7" s="1"/>
  <c r="H71" i="7"/>
  <c r="H73" i="7" s="1"/>
  <c r="E71" i="7"/>
  <c r="E64" i="7"/>
  <c r="E67" i="7" s="1"/>
  <c r="E62" i="7"/>
  <c r="D26" i="7" s="1"/>
  <c r="D62" i="7"/>
  <c r="D25" i="7" s="1"/>
  <c r="E25" i="7" s="1"/>
  <c r="E26" i="7"/>
  <c r="D67" i="7"/>
  <c r="E73" i="7"/>
  <c r="C65" i="7"/>
  <c r="I65" i="7" s="1"/>
  <c r="I60" i="7"/>
  <c r="F73" i="7" l="1"/>
  <c r="I64" i="7"/>
  <c r="I67" i="7" s="1"/>
  <c r="F6" i="7" s="1"/>
  <c r="E30" i="7"/>
  <c r="C67" i="7"/>
  <c r="D30" i="7"/>
  <c r="D35" i="7"/>
  <c r="D37" i="7" s="1"/>
  <c r="I73" i="7"/>
  <c r="C20" i="6" l="1"/>
  <c r="E21" i="6"/>
  <c r="C34" i="6"/>
  <c r="N34" i="6"/>
  <c r="C35" i="6"/>
  <c r="N35" i="6"/>
  <c r="C36" i="6"/>
  <c r="N36" i="6"/>
  <c r="C37" i="6"/>
  <c r="N37" i="6"/>
  <c r="C38" i="6"/>
  <c r="N38" i="6"/>
  <c r="C39" i="6"/>
  <c r="N39" i="6"/>
  <c r="C40" i="6"/>
  <c r="H35" i="6" s="1"/>
  <c r="D40" i="6"/>
  <c r="D21" i="6" s="1"/>
  <c r="C21" i="6" s="1"/>
  <c r="C22" i="6" s="1"/>
  <c r="C28" i="6" s="1"/>
  <c r="C29" i="6" s="1"/>
  <c r="L40" i="6"/>
  <c r="D71" i="6"/>
  <c r="H71" i="6"/>
  <c r="D72" i="6"/>
  <c r="H72" i="6" s="1"/>
  <c r="D73" i="6"/>
  <c r="H73" i="6"/>
  <c r="D74" i="6"/>
  <c r="H74" i="6" s="1"/>
  <c r="D75" i="6"/>
  <c r="H75" i="6"/>
  <c r="D76" i="6"/>
  <c r="H76" i="6"/>
  <c r="B77" i="6"/>
  <c r="C77" i="6"/>
  <c r="D77" i="6" l="1"/>
  <c r="H36" i="6"/>
  <c r="I35" i="6"/>
  <c r="I36" i="6"/>
  <c r="H37" i="6"/>
  <c r="I37" i="6" s="1"/>
  <c r="H38" i="6"/>
  <c r="I38" i="6" s="1"/>
  <c r="H34" i="6"/>
  <c r="H39" i="6"/>
  <c r="I39" i="6" s="1"/>
  <c r="J38" i="6" l="1"/>
  <c r="M38" i="6"/>
  <c r="J36" i="6"/>
  <c r="M36" i="6"/>
  <c r="J35" i="6"/>
  <c r="M35" i="6"/>
  <c r="J39" i="6"/>
  <c r="M39" i="6"/>
  <c r="H40" i="6"/>
  <c r="I34" i="6"/>
  <c r="J37" i="6"/>
  <c r="M37" i="6"/>
  <c r="H25" i="4"/>
  <c r="G25" i="4"/>
  <c r="F25" i="4"/>
  <c r="E25" i="4"/>
  <c r="D25" i="4"/>
  <c r="C25" i="4"/>
  <c r="I24" i="4"/>
  <c r="C42" i="4" s="1"/>
  <c r="J23" i="4"/>
  <c r="I23" i="4"/>
  <c r="J22" i="4"/>
  <c r="I22" i="4"/>
  <c r="J21" i="4"/>
  <c r="C39" i="4" s="1"/>
  <c r="I21" i="4"/>
  <c r="J20" i="4"/>
  <c r="I20" i="4"/>
  <c r="J19" i="4"/>
  <c r="I19" i="4"/>
  <c r="J18" i="4"/>
  <c r="I18" i="4"/>
  <c r="M34" i="6" l="1"/>
  <c r="M40" i="6" s="1"/>
  <c r="I40" i="6"/>
  <c r="I43" i="6" s="1"/>
  <c r="J34" i="6"/>
  <c r="C37" i="4"/>
  <c r="C34" i="4"/>
  <c r="C35" i="4"/>
  <c r="C36" i="4"/>
  <c r="C40" i="4"/>
  <c r="C38" i="4"/>
  <c r="E38" i="4" s="1"/>
  <c r="C41" i="4"/>
  <c r="I25" i="4"/>
  <c r="K21" i="4" s="1"/>
  <c r="J25" i="4"/>
  <c r="K19" i="4" l="1"/>
  <c r="D37" i="4" s="1"/>
  <c r="E37" i="4" s="1"/>
  <c r="D39" i="4"/>
  <c r="E39" i="4" s="1"/>
  <c r="K22" i="4"/>
  <c r="K18" i="4"/>
  <c r="K17" i="4"/>
  <c r="K24" i="4"/>
  <c r="K20" i="4"/>
  <c r="K16" i="4"/>
  <c r="D34" i="4" s="1"/>
  <c r="K23" i="4"/>
  <c r="D41" i="4" l="1"/>
  <c r="E41" i="4" s="1"/>
  <c r="E34" i="4"/>
  <c r="D38" i="4"/>
  <c r="D42" i="4"/>
  <c r="E42" i="4" s="1"/>
  <c r="D35" i="4"/>
  <c r="E35" i="4" s="1"/>
  <c r="D36" i="4"/>
  <c r="E36" i="4" s="1"/>
  <c r="D40" i="4"/>
  <c r="E40" i="4" s="1"/>
  <c r="K25" i="4"/>
  <c r="D45" i="4" l="1"/>
</calcChain>
</file>

<file path=xl/comments1.xml><?xml version="1.0" encoding="utf-8"?>
<comments xmlns="http://schemas.openxmlformats.org/spreadsheetml/2006/main">
  <authors>
    <author>Donna Kwan</author>
  </authors>
  <commentList>
    <comment ref="B21" authorId="0">
      <text>
        <r>
          <rPr>
            <b/>
            <sz val="9"/>
            <color indexed="81"/>
            <rFont val="Tahoma"/>
            <family val="2"/>
          </rPr>
          <t>OEB Staff:</t>
        </r>
        <r>
          <rPr>
            <sz val="9"/>
            <color indexed="81"/>
            <rFont val="Tahoma"/>
            <family val="2"/>
          </rPr>
          <t xml:space="preserve">
Input the number of former Class B customers in cell C32.  Total consumption for Class A customers in the period prior to becoming Class A inputted in the table populated under "Allocation of GA Balances to Former Class B Customers" below will be automatically  transferred to this row.  </t>
        </r>
      </text>
    </comment>
  </commentList>
</comments>
</file>

<file path=xl/sharedStrings.xml><?xml version="1.0" encoding="utf-8"?>
<sst xmlns="http://schemas.openxmlformats.org/spreadsheetml/2006/main" count="205" uniqueCount="148">
  <si>
    <t>kWh</t>
  </si>
  <si>
    <r>
      <t xml:space="preserve">Rate Class 
</t>
    </r>
    <r>
      <rPr>
        <b/>
        <sz val="8"/>
        <rFont val="Arial"/>
        <family val="2"/>
      </rPr>
      <t>(Enter Rate Classes in cells below)</t>
    </r>
  </si>
  <si>
    <t>Units</t>
  </si>
  <si>
    <t>kW / kWh / # of Customers</t>
  </si>
  <si>
    <t>kW</t>
  </si>
  <si>
    <t>Total</t>
  </si>
  <si>
    <t>1580 CBR Class B</t>
  </si>
  <si>
    <t>Rate Rider for WMS CBR Class B</t>
  </si>
  <si>
    <t>A</t>
  </si>
  <si>
    <t>B</t>
  </si>
  <si>
    <t>C</t>
  </si>
  <si>
    <t>RESIDENTIAL SERVICE CLASSIFICATION</t>
  </si>
  <si>
    <t>GENERAL SERVICE LESS THAN 50 KW SERVICE CLASSIFICATION</t>
  </si>
  <si>
    <t>GENERAL SERVICE 50 TO 4,999 KW SERVICE CLASSIFICATION</t>
  </si>
  <si>
    <t>GENERAL SERVICE 1,000 TO 4,999 KW (CO-GENERATION) SERVICE CLASSIFICATION</t>
  </si>
  <si>
    <t>STANDBY POWER SERVICE CLASSIFICATION</t>
  </si>
  <si>
    <t>LARGE USE SERVICE CLASSIFICATION</t>
  </si>
  <si>
    <t>STREET LIGHTING SERVICE CLASSIFICATION</t>
  </si>
  <si>
    <t>SENTINEL LIGHTING SERVICE CLASSIFICATION</t>
  </si>
  <si>
    <t>UNMETERED SCATTERED LOAD SERVICE CLASSIFICATION</t>
  </si>
  <si>
    <t>Variance WMS – Sub-account CBR Class B</t>
  </si>
  <si>
    <t xml:space="preserve"> Metered kW Consumption for New Class A customer(s) in the period prior to becoming Class A (i.e. Jan. 1 - June 30, 2015) </t>
  </si>
  <si>
    <t xml:space="preserve"> Metered kWh Consumption for New Class A customer(s) in the period prior to becoming Class A (i.e. Jan. 1 - June 30, 2015) </t>
  </si>
  <si>
    <t>Metered kW for any Class A Customers in 2015 (partial or full year)</t>
  </si>
  <si>
    <t>Metered kWh for any Class A Customers in 2015 (partial or full year)</t>
  </si>
  <si>
    <t>Total 
Metered kW</t>
  </si>
  <si>
    <t>Total 
Metered kWh</t>
  </si>
  <si>
    <t>Balance of 
CBR Class B</t>
  </si>
  <si>
    <t>Billing 
Determinants 
Class B 
kWh</t>
  </si>
  <si>
    <t>Billing 
Determinants 
Class B 
kW</t>
  </si>
  <si>
    <t>Rate Class</t>
  </si>
  <si>
    <t xml:space="preserve">Billing Determinants and Balance Allocation for RSVA WMS – Sub-account CBR Class B </t>
  </si>
  <si>
    <t>Rate Rider Calculation for RSVA WMS - Sub-account CBR Class B</t>
  </si>
  <si>
    <t>D = A -B - C</t>
  </si>
  <si>
    <t/>
  </si>
  <si>
    <t>1580 RSVA WMS – Sub-account CBR Class B</t>
  </si>
  <si>
    <t>Customer 9</t>
  </si>
  <si>
    <t>Customer 8</t>
  </si>
  <si>
    <t>Customer 7</t>
  </si>
  <si>
    <t>Customer 6</t>
  </si>
  <si>
    <t>Customer 5</t>
  </si>
  <si>
    <t>Customer 4</t>
  </si>
  <si>
    <t>New Class A 
QTY in 2015
as Class B</t>
  </si>
  <si>
    <t>Monthly
Adjustments</t>
  </si>
  <si>
    <t>RSVA GA
 Interest</t>
  </si>
  <si>
    <t>RSVA GA 
Principal
 Amount</t>
  </si>
  <si>
    <t>New 
Class A 
customers</t>
  </si>
  <si>
    <t>Customer ceased operating</t>
  </si>
  <si>
    <t>Class A customer in July 2015- June 2016 adjustment period</t>
  </si>
  <si>
    <t>Class A customer in July 2014- June 2015 adjustment period</t>
  </si>
  <si>
    <t>Legend:</t>
  </si>
  <si>
    <t>Customer 3</t>
  </si>
  <si>
    <t>Customer 2</t>
  </si>
  <si>
    <t>Customer 1</t>
  </si>
  <si>
    <t>Jul- Dec</t>
  </si>
  <si>
    <t>Jan-Jun</t>
  </si>
  <si>
    <t>2015  (Variance Period)</t>
  </si>
  <si>
    <t>Class A customers who participated in the Industrial Conservation Intiative during the 2015 Variance Period</t>
  </si>
  <si>
    <t>Should not use this form for new Class A GA allocation, difference is significant.</t>
  </si>
  <si>
    <t>Difference</t>
  </si>
  <si>
    <t>Balance left in Class B GA for new Class A customers to be settled</t>
  </si>
  <si>
    <t>Monthly Equal Payments Should be</t>
  </si>
  <si>
    <t>Allocation should be</t>
  </si>
  <si>
    <t>Monthly Equal Payments</t>
  </si>
  <si>
    <t>Customer specific GA allocation for the period prior to becoming Class A</t>
  </si>
  <si>
    <t>% of kWh</t>
  </si>
  <si>
    <t>Metered kWh Consumption for each new Class A customer for the period prior to becoming Class A in 2015</t>
  </si>
  <si>
    <t>Total Metered kWh Consumption for each new Class A customer for the period prior to becoming Class A</t>
  </si>
  <si>
    <t>Customer</t>
  </si>
  <si>
    <t># of Former Class B customer(s)</t>
  </si>
  <si>
    <t>Allocation of GA Balances to Former Class B Customers</t>
  </si>
  <si>
    <t>F=D-E</t>
  </si>
  <si>
    <t>GA Balance to be disposed to Current Class B Customers</t>
  </si>
  <si>
    <t>E=C*D</t>
  </si>
  <si>
    <t>New Class A Customer(s)' Former Class B Portion of GA Balance</t>
  </si>
  <si>
    <t>D</t>
  </si>
  <si>
    <t>Total GA Balance</t>
  </si>
  <si>
    <t>Allocation of Total GA Balance $</t>
  </si>
  <si>
    <t>C=B/A</t>
  </si>
  <si>
    <t>Portion of Consumption of Former Class B Customers</t>
  </si>
  <si>
    <t>New Class A Customer(s)' Former Class B Consumption</t>
  </si>
  <si>
    <t>Total Class B Consumption for Years Since Last Dispposition (Non-RPP consumption LESS WMP and Class A)</t>
  </si>
  <si>
    <t>Allocation of total Non-RPP consumption (kWh) between Class B and New Class A (Former Class B) customers</t>
  </si>
  <si>
    <t>(e.g. If in the 2015 EDR process, you received approval to dispose the GA variance account balance as of December 31, 2013, please enter 2013 in cell B16.)</t>
  </si>
  <si>
    <t>Year of Group 1 Account Balance Last Disposed</t>
  </si>
  <si>
    <t>.</t>
  </si>
  <si>
    <t>This tab allocates the GA balance to former Class B customers who contributed to the current GA balance but are now Class A customers. The tables below calculate specific amounts for each customer who made the change. Consistent with both decisions for 2016 rates and EDDVAR, distributors are generally expected to settle the amount through 12 equal adjustments to bills. A one-time settlement is acceptable if the affected customer has expressed a clear preference for this approach. (see Filing Requirements section 2.9.5.1)</t>
  </si>
  <si>
    <t>RSVA GA        
Total 
Amount</t>
  </si>
  <si>
    <t xml:space="preserve">2017 Deferral and Variance Account </t>
  </si>
  <si>
    <t>Utility Name:</t>
  </si>
  <si>
    <t>London Hydro Inc.</t>
  </si>
  <si>
    <t>Assigned EB Number:</t>
  </si>
  <si>
    <t>EB-2016-0091</t>
  </si>
  <si>
    <t>Index</t>
  </si>
  <si>
    <t>Tab 2</t>
  </si>
  <si>
    <t>Tab 3</t>
  </si>
  <si>
    <t>RSVA WMS CBR Class B Allocation and Rate Rider Calculation</t>
  </si>
  <si>
    <t>Allocated Amount of 
RSVA Variance WMS – 
Sub-account 
CBR 
Class B</t>
  </si>
  <si>
    <t>RSVA GA - New Class A portion for Disposition - Actual Amounts</t>
  </si>
  <si>
    <t>Tab 3 reflects the analysis of RSVA GA New Class A portion allocation methodology in the 2017 EDDVAR Continuity Schedule versus the actual amounts of RSVA GA New Class A portion for Disposition.</t>
  </si>
  <si>
    <t>Tab 1</t>
  </si>
  <si>
    <t>1580 RSVA WMS – Sub-account CBR Class B allocated to new Class A</t>
  </si>
  <si>
    <t>1580 RSVA WMS – Sub-account CBR Class B - remaining Class B</t>
  </si>
  <si>
    <t>IR OEB 9-58a</t>
  </si>
  <si>
    <t>Allocation of RSVA WMS CBR Class B charge to new class A customers who were Class B in the first half of 2015:</t>
  </si>
  <si>
    <t>Tab 1 reflects the allocation of 1580 RSVA WMS Sub-account CBR Class B balance portion related to the new Class A customers.</t>
  </si>
  <si>
    <t>RSVA WMS CBR Class B Allocation to New Class A Customers</t>
  </si>
  <si>
    <t>RSVA GA New Class A Portion</t>
  </si>
  <si>
    <t>Updated Additional Calculations</t>
  </si>
  <si>
    <t>Allocation methodology</t>
  </si>
  <si>
    <t>Apr</t>
  </si>
  <si>
    <t>May</t>
  </si>
  <si>
    <t>Jun</t>
  </si>
  <si>
    <t>TOTAL Principal</t>
  </si>
  <si>
    <t>Wholesale Class B kWh only</t>
  </si>
  <si>
    <t>Uplifted billed kWh - new Class A</t>
  </si>
  <si>
    <t>Percentage of new Class A</t>
  </si>
  <si>
    <t>IESO CT 1351</t>
  </si>
  <si>
    <t>Allocated CT 1351 to new Class A</t>
  </si>
  <si>
    <t xml:space="preserve">The uplifted kWh for each new Class A customers is compared to the total Class B kWh and a percentage is calculated, then it is multiplied with the monthly IESO CBR Class B charge (CT 1351).  </t>
  </si>
  <si>
    <t>Summary of Proposed Direct Settlement</t>
  </si>
  <si>
    <t>New Class A customers</t>
  </si>
  <si>
    <t>RSVA WMS CBR 
New Class A 
Principal Amount</t>
  </si>
  <si>
    <t>RSVA WMS CBR 
New Class A 
Interest Amount</t>
  </si>
  <si>
    <t>RSVA WMS CBR 
New Class A
Total Amount</t>
  </si>
  <si>
    <t>Summary of Adjustments in DVA Continuity Schedule - Balance at December 31, 2015</t>
  </si>
  <si>
    <t xml:space="preserve">Adjustment to 1580 WMS Variance - CBR Class B for the portion of New Class A </t>
  </si>
  <si>
    <t>Principal New Class A at December 31, 2015</t>
  </si>
  <si>
    <t>Interest New Class A at December 31, 2015</t>
  </si>
  <si>
    <t>TOTAL Adjustment to CBR Class B</t>
  </si>
  <si>
    <t>Detailed Calculation</t>
  </si>
  <si>
    <t>Month</t>
  </si>
  <si>
    <t>Uplifted 
Quantity (kWh)</t>
  </si>
  <si>
    <t>TOTAL
NEW 
CLASS A</t>
  </si>
  <si>
    <t xml:space="preserve">TOTAL
CLASS B </t>
  </si>
  <si>
    <t>UPLIFTED KWH</t>
  </si>
  <si>
    <t>PERCENTAGE OF NEW CLASS A CONSUMPTION</t>
  </si>
  <si>
    <t>IESO CT 1351 CBR CLASS B CHARGE ALLOCATED - PRINCIPAL</t>
  </si>
  <si>
    <t>INTEREST AT 1.1%</t>
  </si>
  <si>
    <t>Year 2015</t>
  </si>
  <si>
    <t>Year 2016</t>
  </si>
  <si>
    <t>Year 2017</t>
  </si>
  <si>
    <t>PROPOSED DISPOSITION OF VARIANCE WMS - SUB-ACCOUNT CBR CLASS B TO NEW CLASS A CUSTOMERS</t>
  </si>
  <si>
    <t>1580 WMS Sub-account CBR Class B for New Class A Balance at December 31, 2015:</t>
  </si>
  <si>
    <t>Principal at December 31, 2015</t>
  </si>
  <si>
    <t>Interest at December 31, 2015</t>
  </si>
  <si>
    <t>DVA Allocation - RSVA Variance WMS – Sub-account CBR Class B - to Class B customers only - Updated</t>
  </si>
  <si>
    <t>Tab 2 reflects the Billing Determinants calculations for Class B customers, the updated allocation of RSVA WMS CBR Class B balances and resulting Rate Rider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</si>
</sst>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Red]\(#,##0\)"/>
    <numFmt numFmtId="166" formatCode="_-&quot;$&quot;* #,##0_-;\-&quot;$&quot;* #,##0_-;_-&quot;$&quot;* &quot;-&quot;??_-;_-@_-"/>
    <numFmt numFmtId="167" formatCode="_-* #,##0_-;\-* #,##0_-;_-* &quot;-&quot;??_-;_-@_-"/>
    <numFmt numFmtId="168" formatCode="_-* #,##0.0000_-;\-* #,##0.0000_-;_-* &quot;-&quot;??_-;_-@_-"/>
    <numFmt numFmtId="169" formatCode="_-* #,##0.00_-;\-* #,##0.00_-;_-* &quot;-&quot;??_-;_-@_-"/>
    <numFmt numFmtId="170" formatCode="_(&quot;$&quot;* #,##0.0000_);_(&quot;$&quot;* \(#,##0.0000\);_(&quot;$&quot;* &quot;-&quot;??_);_(@_)"/>
    <numFmt numFmtId="171" formatCode="_(* #,##0_);_(* \(#,##0\);_(* &quot;-&quot;??_);_(@_)"/>
    <numFmt numFmtId="172" formatCode="_(&quot;$&quot;* #,##0_);_(&quot;$&quot;* \(#,##0\);_(&quot;$&quot;* &quot;-&quot;??_);_(@_)"/>
    <numFmt numFmtId="173" formatCode="_(* #,##0.0_);_(* \(#,##0.0\);_(* &quot;-&quot;??_);_(@_)"/>
    <numFmt numFmtId="174" formatCode="#,##0.0"/>
    <numFmt numFmtId="175" formatCode="mm/dd/yyyy"/>
    <numFmt numFmtId="176" formatCode="0\-0"/>
    <numFmt numFmtId="177" formatCode="[$-409]dd\-mmm\-yy;@"/>
    <numFmt numFmtId="178" formatCode="##\-#"/>
    <numFmt numFmtId="179" formatCode="&quot;£ &quot;#,##0.00;[Red]\-&quot;£ &quot;#,##0.00"/>
    <numFmt numFmtId="180" formatCode="0.0%"/>
  </numFmts>
  <fonts count="69"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i/>
      <sz val="8"/>
      <color rgb="FFFF0000"/>
      <name val="Arial"/>
      <family val="2"/>
    </font>
    <font>
      <b/>
      <sz val="8"/>
      <name val="Arial"/>
      <family val="2"/>
    </font>
    <font>
      <b/>
      <sz val="12"/>
      <name val="Arial"/>
      <family val="2"/>
    </font>
    <font>
      <b/>
      <sz val="11"/>
      <color theme="1"/>
      <name val="Calibri"/>
      <family val="2"/>
      <scheme val="minor"/>
    </font>
    <font>
      <b/>
      <sz val="14"/>
      <color theme="1"/>
      <name val="Calibri"/>
      <family val="2"/>
      <scheme val="minor"/>
    </font>
    <font>
      <b/>
      <sz val="9"/>
      <name val="Arial"/>
      <family val="2"/>
    </font>
    <font>
      <sz val="9"/>
      <name val="Arial"/>
      <family val="2"/>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sz val="8"/>
      <color theme="1"/>
      <name val="Arial"/>
      <family val="2"/>
    </font>
    <font>
      <b/>
      <sz val="11"/>
      <color theme="1"/>
      <name val="Arial"/>
      <family val="2"/>
    </font>
    <font>
      <sz val="9"/>
      <color theme="1"/>
      <name val="Arial"/>
      <family val="2"/>
    </font>
    <font>
      <sz val="9"/>
      <color rgb="FF1F497D"/>
      <name val="Arial"/>
      <family val="2"/>
    </font>
    <font>
      <sz val="9"/>
      <color rgb="FF000000"/>
      <name val="Arial"/>
      <family val="2"/>
    </font>
    <font>
      <b/>
      <sz val="9"/>
      <color theme="1"/>
      <name val="Arial"/>
      <family val="2"/>
    </font>
    <font>
      <sz val="11"/>
      <color theme="1"/>
      <name val="Arial"/>
      <family val="2"/>
    </font>
    <font>
      <sz val="10"/>
      <color rgb="FFFF0000"/>
      <name val="Arial"/>
      <family val="2"/>
    </font>
    <font>
      <b/>
      <sz val="10"/>
      <color theme="1"/>
      <name val="Arial"/>
      <family val="2"/>
    </font>
    <font>
      <sz val="10"/>
      <color theme="1"/>
      <name val="Arial"/>
      <family val="2"/>
    </font>
    <font>
      <b/>
      <sz val="9"/>
      <color indexed="81"/>
      <name val="Tahoma"/>
      <family val="2"/>
    </font>
    <font>
      <sz val="9"/>
      <color indexed="81"/>
      <name val="Tahom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sz val="8"/>
      <name val="Arial"/>
      <family val="2"/>
    </font>
    <font>
      <b/>
      <sz val="18"/>
      <name val="Arial"/>
      <family val="2"/>
    </font>
    <font>
      <b/>
      <sz val="11"/>
      <color indexed="56"/>
      <name val="Arial"/>
      <family val="2"/>
    </font>
    <font>
      <u/>
      <sz val="10"/>
      <color indexed="12"/>
      <name val="Arial"/>
      <family val="2"/>
    </font>
    <font>
      <u/>
      <sz val="11"/>
      <color theme="10"/>
      <name val="Calibri"/>
      <family val="2"/>
      <scheme val="minor"/>
    </font>
    <font>
      <u/>
      <sz val="10"/>
      <color theme="10"/>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56"/>
      <name val="Cambria"/>
      <family val="2"/>
    </font>
    <font>
      <b/>
      <sz val="20"/>
      <color theme="1"/>
      <name val="Arial"/>
      <family val="2"/>
    </font>
    <font>
      <b/>
      <sz val="14"/>
      <color theme="1"/>
      <name val="Arial"/>
      <family val="2"/>
    </font>
    <font>
      <i/>
      <sz val="10"/>
      <color theme="1"/>
      <name val="Arial"/>
      <family val="2"/>
    </font>
    <font>
      <i/>
      <sz val="11"/>
      <color theme="1"/>
      <name val="Calibri"/>
      <family val="2"/>
      <scheme val="minor"/>
    </font>
    <font>
      <b/>
      <sz val="12"/>
      <color theme="1"/>
      <name val="Calibri"/>
      <family val="2"/>
      <scheme val="minor"/>
    </font>
  </fonts>
  <fills count="8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808080"/>
        <bgColor indexed="64"/>
      </patternFill>
    </fill>
    <fill>
      <patternFill patternType="solid">
        <fgColor rgb="FFDBE5F1"/>
        <bgColor indexed="64"/>
      </patternFill>
    </fill>
    <fill>
      <patternFill patternType="solid">
        <fgColor rgb="FF8DB3E2"/>
        <bgColor indexed="64"/>
      </patternFill>
    </fill>
    <fill>
      <patternFill patternType="solid">
        <fgColor rgb="FFC6D9F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6" tint="0.79995117038483843"/>
        <bgColor indexed="64"/>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ck">
        <color rgb="FF000000"/>
      </right>
      <top/>
      <bottom style="medium">
        <color rgb="FF000000"/>
      </bottom>
      <diagonal/>
    </border>
    <border>
      <left style="medium">
        <color rgb="FF000000"/>
      </left>
      <right style="thick">
        <color rgb="FF1F497D"/>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double">
        <color indexed="0"/>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168">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44" fontId="2" fillId="0" borderId="0" applyFont="0" applyFill="0" applyBorder="0" applyAlignment="0" applyProtection="0"/>
    <xf numFmtId="0" fontId="2" fillId="0" borderId="0"/>
    <xf numFmtId="164"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173" fontId="2" fillId="0" borderId="0"/>
    <xf numFmtId="173" fontId="2" fillId="0" borderId="0"/>
    <xf numFmtId="174" fontId="2" fillId="0" borderId="0"/>
    <xf numFmtId="174"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5" fontId="2" fillId="0" borderId="0"/>
    <xf numFmtId="175" fontId="2" fillId="0" borderId="0"/>
    <xf numFmtId="176" fontId="2" fillId="0" borderId="0"/>
    <xf numFmtId="176" fontId="2" fillId="0" borderId="0"/>
    <xf numFmtId="175" fontId="2"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5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5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5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5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5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1" fillId="5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16" borderId="0" applyNumberFormat="0" applyBorder="0" applyAlignment="0" applyProtection="0"/>
    <xf numFmtId="0" fontId="42" fillId="56" borderId="0" applyNumberFormat="0" applyBorder="0" applyAlignment="0" applyProtection="0"/>
    <xf numFmtId="0" fontId="27" fillId="20" borderId="0" applyNumberFormat="0" applyBorder="0" applyAlignment="0" applyProtection="0"/>
    <xf numFmtId="0" fontId="42" fillId="53" borderId="0" applyNumberFormat="0" applyBorder="0" applyAlignment="0" applyProtection="0"/>
    <xf numFmtId="0" fontId="27" fillId="24" borderId="0" applyNumberFormat="0" applyBorder="0" applyAlignment="0" applyProtection="0"/>
    <xf numFmtId="0" fontId="42" fillId="54" borderId="0" applyNumberFormat="0" applyBorder="0" applyAlignment="0" applyProtection="0"/>
    <xf numFmtId="0" fontId="27" fillId="28" borderId="0" applyNumberFormat="0" applyBorder="0" applyAlignment="0" applyProtection="0"/>
    <xf numFmtId="0" fontId="42" fillId="57" borderId="0" applyNumberFormat="0" applyBorder="0" applyAlignment="0" applyProtection="0"/>
    <xf numFmtId="0" fontId="27" fillId="32" borderId="0" applyNumberFormat="0" applyBorder="0" applyAlignment="0" applyProtection="0"/>
    <xf numFmtId="0" fontId="42" fillId="58" borderId="0" applyNumberFormat="0" applyBorder="0" applyAlignment="0" applyProtection="0"/>
    <xf numFmtId="0" fontId="27" fillId="36" borderId="0" applyNumberFormat="0" applyBorder="0" applyAlignment="0" applyProtection="0"/>
    <xf numFmtId="0" fontId="42" fillId="59" borderId="0" applyNumberFormat="0" applyBorder="0" applyAlignment="0" applyProtection="0"/>
    <xf numFmtId="0" fontId="27" fillId="13" borderId="0" applyNumberFormat="0" applyBorder="0" applyAlignment="0" applyProtection="0"/>
    <xf numFmtId="0" fontId="42" fillId="60" borderId="0" applyNumberFormat="0" applyBorder="0" applyAlignment="0" applyProtection="0"/>
    <xf numFmtId="0" fontId="27" fillId="17" borderId="0" applyNumberFormat="0" applyBorder="0" applyAlignment="0" applyProtection="0"/>
    <xf numFmtId="0" fontId="42" fillId="61" borderId="0" applyNumberFormat="0" applyBorder="0" applyAlignment="0" applyProtection="0"/>
    <xf numFmtId="0" fontId="27" fillId="21" borderId="0" applyNumberFormat="0" applyBorder="0" applyAlignment="0" applyProtection="0"/>
    <xf numFmtId="0" fontId="42" fillId="62" borderId="0" applyNumberFormat="0" applyBorder="0" applyAlignment="0" applyProtection="0"/>
    <xf numFmtId="0" fontId="27" fillId="25" borderId="0" applyNumberFormat="0" applyBorder="0" applyAlignment="0" applyProtection="0"/>
    <xf numFmtId="0" fontId="42" fillId="57" borderId="0" applyNumberFormat="0" applyBorder="0" applyAlignment="0" applyProtection="0"/>
    <xf numFmtId="0" fontId="27" fillId="29" borderId="0" applyNumberFormat="0" applyBorder="0" applyAlignment="0" applyProtection="0"/>
    <xf numFmtId="0" fontId="42" fillId="58" borderId="0" applyNumberFormat="0" applyBorder="0" applyAlignment="0" applyProtection="0"/>
    <xf numFmtId="0" fontId="27" fillId="33" borderId="0" applyNumberFormat="0" applyBorder="0" applyAlignment="0" applyProtection="0"/>
    <xf numFmtId="0" fontId="42" fillId="63" borderId="0" applyNumberFormat="0" applyBorder="0" applyAlignment="0" applyProtection="0"/>
    <xf numFmtId="0" fontId="18" fillId="7" borderId="0" applyNumberFormat="0" applyBorder="0" applyAlignment="0" applyProtection="0"/>
    <xf numFmtId="0" fontId="43" fillId="47" borderId="0" applyNumberFormat="0" applyBorder="0" applyAlignment="0" applyProtection="0"/>
    <xf numFmtId="0" fontId="22" fillId="10" borderId="16" applyNumberFormat="0" applyAlignment="0" applyProtection="0"/>
    <xf numFmtId="0" fontId="44" fillId="64" borderId="41" applyNumberFormat="0" applyAlignment="0" applyProtection="0"/>
    <xf numFmtId="0" fontId="24" fillId="11" borderId="19" applyNumberFormat="0" applyAlignment="0" applyProtection="0"/>
    <xf numFmtId="0" fontId="45" fillId="65" borderId="42"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alignment vertical="center"/>
    </xf>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7" fillId="6" borderId="0" applyNumberFormat="0" applyBorder="0" applyAlignment="0" applyProtection="0"/>
    <xf numFmtId="0" fontId="47" fillId="48" borderId="0" applyNumberFormat="0" applyBorder="0" applyAlignment="0" applyProtection="0"/>
    <xf numFmtId="38" fontId="48" fillId="66" borderId="0" applyNumberFormat="0" applyBorder="0" applyAlignment="0" applyProtection="0"/>
    <xf numFmtId="38" fontId="48" fillId="66" borderId="0" applyNumberFormat="0" applyBorder="0" applyAlignment="0" applyProtection="0"/>
    <xf numFmtId="0" fontId="14" fillId="0" borderId="13" applyNumberFormat="0" applyFill="0" applyAlignment="0" applyProtection="0"/>
    <xf numFmtId="0" fontId="49" fillId="0" borderId="0" applyNumberFormat="0" applyFont="0" applyFill="0" applyAlignment="0" applyProtection="0"/>
    <xf numFmtId="0" fontId="15" fillId="0" borderId="14" applyNumberFormat="0" applyFill="0" applyAlignment="0" applyProtection="0"/>
    <xf numFmtId="0" fontId="7" fillId="0" borderId="0" applyNumberFormat="0" applyFont="0" applyFill="0" applyAlignment="0" applyProtection="0"/>
    <xf numFmtId="0" fontId="50" fillId="0" borderId="43" applyNumberFormat="0" applyFill="0" applyAlignment="0" applyProtection="0"/>
    <xf numFmtId="0" fontId="16" fillId="0" borderId="15"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16"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2" fillId="0" borderId="0" applyNumberFormat="0" applyFill="0" applyBorder="0" applyAlignment="0" applyProtection="0"/>
    <xf numFmtId="177" fontId="52" fillId="0" borderId="0" applyNumberFormat="0" applyFill="0" applyBorder="0" applyAlignment="0" applyProtection="0"/>
    <xf numFmtId="0" fontId="53" fillId="0" borderId="0" applyNumberFormat="0" applyFill="0" applyBorder="0" applyAlignment="0" applyProtection="0"/>
    <xf numFmtId="10" fontId="48" fillId="67" borderId="2" applyNumberFormat="0" applyBorder="0" applyAlignment="0" applyProtection="0"/>
    <xf numFmtId="10" fontId="48" fillId="67" borderId="2" applyNumberFormat="0" applyBorder="0" applyAlignment="0" applyProtection="0"/>
    <xf numFmtId="0" fontId="20" fillId="9" borderId="16" applyNumberFormat="0" applyAlignment="0" applyProtection="0"/>
    <xf numFmtId="0" fontId="54" fillId="51" borderId="41" applyNumberFormat="0" applyAlignment="0" applyProtection="0"/>
    <xf numFmtId="0" fontId="54" fillId="51" borderId="41" applyNumberFormat="0" applyAlignment="0" applyProtection="0"/>
    <xf numFmtId="41" fontId="11" fillId="0" borderId="0"/>
    <xf numFmtId="0" fontId="23" fillId="0" borderId="18" applyNumberFormat="0" applyFill="0" applyAlignment="0" applyProtection="0"/>
    <xf numFmtId="0" fontId="55" fillId="0" borderId="44" applyNumberFormat="0" applyFill="0" applyAlignment="0" applyProtection="0"/>
    <xf numFmtId="178" fontId="2" fillId="0" borderId="0"/>
    <xf numFmtId="178" fontId="2" fillId="0" borderId="0"/>
    <xf numFmtId="171" fontId="2" fillId="0" borderId="0"/>
    <xf numFmtId="171"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0" fontId="19" fillId="8" borderId="0" applyNumberFormat="0" applyBorder="0" applyAlignment="0" applyProtection="0"/>
    <xf numFmtId="0" fontId="56" fillId="68" borderId="0" applyNumberFormat="0" applyBorder="0" applyAlignment="0" applyProtection="0"/>
    <xf numFmtId="179" fontId="2"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alignment vertical="center"/>
    </xf>
    <xf numFmtId="177"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177" fontId="2" fillId="0" borderId="0"/>
    <xf numFmtId="0" fontId="1" fillId="0" borderId="0"/>
    <xf numFmtId="177"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2" fillId="0" borderId="0"/>
    <xf numFmtId="0" fontId="2" fillId="0" borderId="0"/>
    <xf numFmtId="0" fontId="2" fillId="0" borderId="0"/>
    <xf numFmtId="177" fontId="2" fillId="0" borderId="0"/>
    <xf numFmtId="0" fontId="2" fillId="0" borderId="0"/>
    <xf numFmtId="177" fontId="2" fillId="0" borderId="0"/>
    <xf numFmtId="0" fontId="2" fillId="0" borderId="0"/>
    <xf numFmtId="177" fontId="1" fillId="0" borderId="0"/>
    <xf numFmtId="0" fontId="2" fillId="0" borderId="0"/>
    <xf numFmtId="177" fontId="1"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17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177"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177" fontId="2"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xf numFmtId="0" fontId="1" fillId="0" borderId="0"/>
    <xf numFmtId="0" fontId="1" fillId="0" borderId="0"/>
    <xf numFmtId="177"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177"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1" fillId="10" borderId="17" applyNumberFormat="0" applyAlignment="0" applyProtection="0"/>
    <xf numFmtId="0" fontId="57" fillId="64" borderId="46"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41" fillId="70" borderId="46" applyNumberFormat="0" applyProtection="0">
      <alignment vertical="center"/>
    </xf>
    <xf numFmtId="4" fontId="58" fillId="70" borderId="46" applyNumberFormat="0" applyProtection="0">
      <alignment vertical="center"/>
    </xf>
    <xf numFmtId="4" fontId="41" fillId="70" borderId="46" applyNumberFormat="0" applyProtection="0">
      <alignment horizontal="left" vertical="center" indent="1"/>
    </xf>
    <xf numFmtId="4" fontId="41" fillId="70"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72" borderId="46" applyNumberFormat="0" applyProtection="0">
      <alignment horizontal="right" vertical="center"/>
    </xf>
    <xf numFmtId="4" fontId="41" fillId="73" borderId="46" applyNumberFormat="0" applyProtection="0">
      <alignment horizontal="right" vertical="center"/>
    </xf>
    <xf numFmtId="4" fontId="41" fillId="74" borderId="46" applyNumberFormat="0" applyProtection="0">
      <alignment horizontal="right" vertical="center"/>
    </xf>
    <xf numFmtId="4" fontId="41" fillId="75" borderId="46" applyNumberFormat="0" applyProtection="0">
      <alignment horizontal="right" vertical="center"/>
    </xf>
    <xf numFmtId="4" fontId="41" fillId="76" borderId="46" applyNumberFormat="0" applyProtection="0">
      <alignment horizontal="right" vertical="center"/>
    </xf>
    <xf numFmtId="4" fontId="41" fillId="77" borderId="46" applyNumberFormat="0" applyProtection="0">
      <alignment horizontal="right" vertical="center"/>
    </xf>
    <xf numFmtId="4" fontId="41" fillId="78" borderId="46" applyNumberFormat="0" applyProtection="0">
      <alignment horizontal="right" vertical="center"/>
    </xf>
    <xf numFmtId="4" fontId="41" fillId="79" borderId="46" applyNumberFormat="0" applyProtection="0">
      <alignment horizontal="right" vertical="center"/>
    </xf>
    <xf numFmtId="4" fontId="41" fillId="80" borderId="46" applyNumberFormat="0" applyProtection="0">
      <alignment horizontal="right" vertical="center"/>
    </xf>
    <xf numFmtId="4" fontId="59" fillId="81" borderId="46" applyNumberFormat="0" applyProtection="0">
      <alignment horizontal="left" vertical="center" indent="1"/>
    </xf>
    <xf numFmtId="4" fontId="41" fillId="82" borderId="47" applyNumberFormat="0" applyProtection="0">
      <alignment horizontal="left" vertical="center" indent="1"/>
    </xf>
    <xf numFmtId="4" fontId="60" fillId="83" borderId="0"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82" borderId="46" applyNumberFormat="0" applyProtection="0">
      <alignment horizontal="left" vertical="center" indent="1"/>
    </xf>
    <xf numFmtId="4" fontId="41" fillId="82" borderId="46" applyNumberFormat="0" applyProtection="0">
      <alignment horizontal="left" vertical="center" indent="1"/>
    </xf>
    <xf numFmtId="4" fontId="41" fillId="84" borderId="46" applyNumberFormat="0" applyProtection="0">
      <alignment horizontal="left" vertical="center" indent="1"/>
    </xf>
    <xf numFmtId="4" fontId="41"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67" borderId="46" applyNumberFormat="0" applyProtection="0">
      <alignment vertical="center"/>
    </xf>
    <xf numFmtId="4" fontId="58" fillId="67" borderId="46" applyNumberFormat="0" applyProtection="0">
      <alignment vertical="center"/>
    </xf>
    <xf numFmtId="4" fontId="41" fillId="67" borderId="46" applyNumberFormat="0" applyProtection="0">
      <alignment horizontal="left" vertical="center" indent="1"/>
    </xf>
    <xf numFmtId="4" fontId="41" fillId="67" borderId="46" applyNumberFormat="0" applyProtection="0">
      <alignment horizontal="left" vertical="center" indent="1"/>
    </xf>
    <xf numFmtId="4" fontId="41" fillId="82" borderId="46" applyNumberFormat="0" applyProtection="0">
      <alignment horizontal="right" vertical="center"/>
    </xf>
    <xf numFmtId="4" fontId="58" fillId="82" borderId="46" applyNumberFormat="0" applyProtection="0">
      <alignment horizontal="right" vertical="center"/>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61" fillId="0" borderId="0"/>
    <xf numFmtId="0" fontId="61" fillId="0" borderId="0"/>
    <xf numFmtId="177" fontId="61" fillId="0" borderId="0"/>
    <xf numFmtId="177" fontId="61" fillId="0" borderId="0"/>
    <xf numFmtId="4" fontId="62" fillId="82" borderId="46" applyNumberFormat="0" applyProtection="0">
      <alignment horizontal="right" vertical="center"/>
    </xf>
    <xf numFmtId="0" fontId="2" fillId="86" borderId="2" applyNumberFormat="0" applyProtection="0">
      <alignment horizontal="left" vertical="center"/>
    </xf>
    <xf numFmtId="0" fontId="2" fillId="86" borderId="2" applyNumberFormat="0" applyProtection="0">
      <alignment horizontal="left" vertical="center"/>
    </xf>
    <xf numFmtId="0" fontId="13" fillId="0" borderId="0" applyNumberFormat="0" applyFill="0" applyBorder="0" applyAlignment="0" applyProtection="0"/>
    <xf numFmtId="0" fontId="63" fillId="0" borderId="0" applyNumberFormat="0" applyFill="0" applyBorder="0" applyAlignment="0" applyProtection="0"/>
    <xf numFmtId="0" fontId="8" fillId="0" borderId="21" applyNumberFormat="0" applyFill="0" applyAlignment="0" applyProtection="0"/>
    <xf numFmtId="0" fontId="2" fillId="0" borderId="48" applyNumberFormat="0" applyFont="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52" fillId="0" borderId="0" applyNumberFormat="0" applyFill="0" applyBorder="0" applyAlignment="0" applyProtection="0"/>
    <xf numFmtId="9" fontId="1" fillId="0" borderId="0" applyFont="0" applyFill="0" applyBorder="0" applyAlignment="0" applyProtection="0"/>
  </cellStyleXfs>
  <cellXfs count="244">
    <xf numFmtId="0" fontId="0" fillId="0" borderId="0" xfId="0"/>
    <xf numFmtId="0" fontId="2" fillId="2" borderId="2" xfId="0" applyFont="1" applyFill="1" applyBorder="1" applyAlignment="1" applyProtection="1">
      <alignment horizontal="center" vertical="center"/>
      <protection locked="0"/>
    </xf>
    <xf numFmtId="0" fontId="0" fillId="0" borderId="0" xfId="0" applyProtection="1"/>
    <xf numFmtId="0" fontId="4" fillId="0" borderId="0" xfId="0" applyFont="1" applyProtection="1"/>
    <xf numFmtId="0" fontId="5" fillId="0" borderId="0" xfId="0" applyFont="1" applyProtection="1"/>
    <xf numFmtId="0" fontId="2" fillId="4" borderId="2" xfId="0" applyFont="1" applyFill="1" applyBorder="1" applyProtection="1"/>
    <xf numFmtId="167" fontId="0" fillId="0" borderId="2" xfId="1" applyNumberFormat="1" applyFont="1" applyBorder="1" applyAlignment="1" applyProtection="1">
      <alignment horizontal="center" vertical="center"/>
    </xf>
    <xf numFmtId="166" fontId="0" fillId="0" borderId="2" xfId="3" applyNumberFormat="1" applyFont="1" applyBorder="1" applyProtection="1"/>
    <xf numFmtId="168" fontId="3" fillId="0" borderId="2" xfId="1" applyNumberFormat="1" applyFont="1" applyBorder="1" applyAlignment="1" applyProtection="1">
      <alignment horizontal="center" vertical="center"/>
    </xf>
    <xf numFmtId="0" fontId="3" fillId="5" borderId="2" xfId="0" applyFont="1" applyFill="1" applyBorder="1" applyProtection="1"/>
    <xf numFmtId="0" fontId="3" fillId="5" borderId="2" xfId="0" applyFont="1" applyFill="1" applyBorder="1" applyAlignment="1" applyProtection="1">
      <alignment horizontal="center" vertical="center"/>
    </xf>
    <xf numFmtId="167" fontId="3" fillId="5" borderId="2" xfId="1" applyNumberFormat="1" applyFont="1" applyFill="1" applyBorder="1" applyAlignment="1" applyProtection="1">
      <alignment horizontal="center" vertical="center"/>
    </xf>
    <xf numFmtId="166" fontId="3" fillId="5" borderId="2" xfId="3" applyNumberFormat="1" applyFont="1" applyFill="1" applyBorder="1" applyProtection="1"/>
    <xf numFmtId="0" fontId="8" fillId="0" borderId="0" xfId="0" applyFont="1"/>
    <xf numFmtId="0" fontId="9" fillId="0" borderId="0" xfId="0" applyFont="1"/>
    <xf numFmtId="44" fontId="3" fillId="3" borderId="2" xfId="2" applyFont="1" applyFill="1" applyBorder="1" applyAlignment="1" applyProtection="1">
      <alignment horizontal="center" vertical="center"/>
    </xf>
    <xf numFmtId="0" fontId="0" fillId="4" borderId="0" xfId="0" applyFill="1"/>
    <xf numFmtId="167" fontId="11" fillId="4" borderId="12" xfId="13" applyNumberFormat="1" applyFont="1" applyFill="1" applyBorder="1" applyProtection="1"/>
    <xf numFmtId="167" fontId="11" fillId="2" borderId="3" xfId="13" applyNumberFormat="1" applyFont="1" applyFill="1" applyBorder="1" applyProtection="1"/>
    <xf numFmtId="167" fontId="11" fillId="4" borderId="3" xfId="13" applyNumberFormat="1" applyFont="1" applyFill="1" applyBorder="1" applyProtection="1"/>
    <xf numFmtId="167" fontId="11" fillId="4" borderId="6" xfId="13" applyNumberFormat="1" applyFont="1" applyFill="1" applyBorder="1" applyProtection="1"/>
    <xf numFmtId="167" fontId="11" fillId="2" borderId="2" xfId="13" applyNumberFormat="1" applyFont="1" applyFill="1" applyBorder="1" applyProtection="1"/>
    <xf numFmtId="167" fontId="11" fillId="4" borderId="2" xfId="13" applyNumberFormat="1" applyFont="1" applyFill="1" applyBorder="1" applyProtection="1"/>
    <xf numFmtId="167" fontId="11" fillId="4" borderId="8" xfId="13" applyNumberFormat="1" applyFont="1" applyFill="1" applyBorder="1" applyProtection="1"/>
    <xf numFmtId="167" fontId="11" fillId="2" borderId="4" xfId="13" applyNumberFormat="1" applyFont="1" applyFill="1" applyBorder="1" applyProtection="1"/>
    <xf numFmtId="167" fontId="11" fillId="4" borderId="4" xfId="13" applyNumberFormat="1" applyFont="1" applyFill="1" applyBorder="1" applyProtection="1"/>
    <xf numFmtId="0" fontId="12" fillId="4" borderId="0" xfId="0" applyFont="1" applyFill="1"/>
    <xf numFmtId="167" fontId="10" fillId="2" borderId="3" xfId="13" applyNumberFormat="1" applyFont="1" applyFill="1" applyBorder="1" applyProtection="1"/>
    <xf numFmtId="167" fontId="10" fillId="0" borderId="3" xfId="13" applyNumberFormat="1" applyFont="1" applyBorder="1" applyProtection="1"/>
    <xf numFmtId="167" fontId="11" fillId="4" borderId="11" xfId="13" applyNumberFormat="1" applyFont="1" applyFill="1" applyBorder="1" applyAlignment="1" applyProtection="1">
      <alignment wrapText="1"/>
    </xf>
    <xf numFmtId="167" fontId="11" fillId="4" borderId="5" xfId="13" applyNumberFormat="1" applyFont="1" applyFill="1" applyBorder="1" applyAlignment="1" applyProtection="1">
      <alignment wrapText="1"/>
    </xf>
    <xf numFmtId="167" fontId="11" fillId="4" borderId="7" xfId="13" applyNumberFormat="1" applyFont="1" applyFill="1" applyBorder="1" applyAlignment="1" applyProtection="1">
      <alignment wrapText="1"/>
    </xf>
    <xf numFmtId="0" fontId="8" fillId="4" borderId="0" xfId="0" applyFont="1" applyFill="1"/>
    <xf numFmtId="170" fontId="0" fillId="0" borderId="0" xfId="2" applyNumberFormat="1" applyFont="1"/>
    <xf numFmtId="0" fontId="2" fillId="4" borderId="5" xfId="0" applyFont="1" applyFill="1" applyBorder="1" applyProtection="1"/>
    <xf numFmtId="0" fontId="2" fillId="4" borderId="5" xfId="0" applyFont="1" applyFill="1" applyBorder="1" applyAlignment="1" applyProtection="1">
      <alignment wrapText="1"/>
    </xf>
    <xf numFmtId="0" fontId="3" fillId="5" borderId="5" xfId="0" applyFont="1" applyFill="1" applyBorder="1" applyProtection="1"/>
    <xf numFmtId="171" fontId="0" fillId="0" borderId="2" xfId="1" applyNumberFormat="1" applyFont="1" applyBorder="1" applyAlignment="1" applyProtection="1">
      <alignment horizontal="center" vertical="center"/>
    </xf>
    <xf numFmtId="166" fontId="0" fillId="0" borderId="2" xfId="3" applyNumberFormat="1" applyFont="1" applyBorder="1" applyAlignment="1" applyProtection="1">
      <alignment vertical="center"/>
    </xf>
    <xf numFmtId="0" fontId="3" fillId="0" borderId="0" xfId="0" applyFont="1" applyBorder="1" applyAlignment="1" applyProtection="1"/>
    <xf numFmtId="172" fontId="11" fillId="3" borderId="3" xfId="2" applyNumberFormat="1" applyFont="1" applyFill="1" applyBorder="1" applyProtection="1"/>
    <xf numFmtId="172" fontId="11" fillId="3" borderId="4" xfId="2" applyNumberFormat="1" applyFont="1" applyFill="1" applyBorder="1" applyProtection="1"/>
    <xf numFmtId="172" fontId="10" fillId="3" borderId="3" xfId="2" applyNumberFormat="1" applyFont="1" applyFill="1" applyBorder="1" applyProtection="1"/>
    <xf numFmtId="0" fontId="1" fillId="0" borderId="0" xfId="15"/>
    <xf numFmtId="44" fontId="28" fillId="37" borderId="22" xfId="16" applyNumberFormat="1" applyFont="1" applyFill="1" applyBorder="1"/>
    <xf numFmtId="0" fontId="28" fillId="37" borderId="22" xfId="16" applyFont="1" applyFill="1" applyBorder="1"/>
    <xf numFmtId="171" fontId="12" fillId="4" borderId="0" xfId="1" applyNumberFormat="1" applyFont="1" applyFill="1"/>
    <xf numFmtId="44" fontId="29" fillId="4" borderId="0" xfId="17" applyFont="1" applyFill="1"/>
    <xf numFmtId="44" fontId="29" fillId="4" borderId="0" xfId="16" applyNumberFormat="1" applyFont="1" applyFill="1"/>
    <xf numFmtId="0" fontId="29" fillId="4" borderId="0" xfId="16" applyFont="1" applyFill="1"/>
    <xf numFmtId="0" fontId="28" fillId="37" borderId="23" xfId="16" applyFont="1" applyFill="1" applyBorder="1" applyAlignment="1">
      <alignment horizontal="center" wrapText="1"/>
    </xf>
    <xf numFmtId="0" fontId="30" fillId="0" borderId="0" xfId="0" applyFont="1"/>
    <xf numFmtId="0" fontId="31" fillId="38" borderId="24" xfId="16" applyFont="1" applyFill="1" applyBorder="1" applyAlignment="1">
      <alignment vertical="center" wrapText="1"/>
    </xf>
    <xf numFmtId="0" fontId="31" fillId="39" borderId="24" xfId="16" applyFont="1" applyFill="1" applyBorder="1" applyAlignment="1">
      <alignment vertical="center" wrapText="1"/>
    </xf>
    <xf numFmtId="0" fontId="31" fillId="40" borderId="24" xfId="16" applyFont="1" applyFill="1" applyBorder="1" applyAlignment="1">
      <alignment vertical="center" wrapText="1"/>
    </xf>
    <xf numFmtId="0" fontId="31" fillId="4" borderId="0" xfId="16" applyFont="1" applyFill="1"/>
    <xf numFmtId="0" fontId="33" fillId="4" borderId="0" xfId="16" applyFont="1" applyFill="1" applyAlignment="1">
      <alignment vertical="center"/>
    </xf>
    <xf numFmtId="0" fontId="32" fillId="4" borderId="0" xfId="16" applyFont="1" applyFill="1" applyAlignment="1">
      <alignment horizontal="left" vertical="center" indent="1"/>
    </xf>
    <xf numFmtId="0" fontId="31" fillId="4" borderId="0" xfId="16" applyFont="1" applyFill="1" applyAlignment="1">
      <alignment vertical="center" wrapText="1"/>
    </xf>
    <xf numFmtId="0" fontId="31" fillId="41" borderId="25" xfId="16" applyFont="1" applyFill="1" applyBorder="1" applyAlignment="1">
      <alignment vertical="center" wrapText="1"/>
    </xf>
    <xf numFmtId="0" fontId="31" fillId="0" borderId="26" xfId="16" applyFont="1" applyBorder="1" applyAlignment="1">
      <alignment vertical="center" wrapText="1"/>
    </xf>
    <xf numFmtId="0" fontId="34" fillId="0" borderId="27" xfId="16" applyFont="1" applyBorder="1" applyAlignment="1">
      <alignment vertical="center" wrapText="1"/>
    </xf>
    <xf numFmtId="0" fontId="2" fillId="0" borderId="0" xfId="18"/>
    <xf numFmtId="0" fontId="31" fillId="40" borderId="26" xfId="16" applyFont="1" applyFill="1" applyBorder="1" applyAlignment="1">
      <alignment vertical="center" wrapText="1"/>
    </xf>
    <xf numFmtId="0" fontId="34" fillId="0" borderId="28" xfId="16" applyFont="1" applyBorder="1" applyAlignment="1">
      <alignment vertical="center" wrapText="1"/>
    </xf>
    <xf numFmtId="0" fontId="31" fillId="38" borderId="25" xfId="16" applyFont="1" applyFill="1" applyBorder="1" applyAlignment="1">
      <alignment vertical="center" wrapText="1"/>
    </xf>
    <xf numFmtId="0" fontId="31" fillId="0" borderId="29" xfId="16" applyFont="1" applyBorder="1" applyAlignment="1">
      <alignment horizontal="center" vertical="center" wrapText="1"/>
    </xf>
    <xf numFmtId="0" fontId="31" fillId="0" borderId="30" xfId="16" applyFont="1" applyBorder="1" applyAlignment="1">
      <alignment horizontal="center" vertical="center" wrapText="1"/>
    </xf>
    <xf numFmtId="0" fontId="31" fillId="0" borderId="27" xfId="16" applyFont="1" applyBorder="1" applyAlignment="1">
      <alignment vertical="center" wrapText="1"/>
    </xf>
    <xf numFmtId="0" fontId="31" fillId="42" borderId="32" xfId="16" applyFont="1" applyFill="1" applyBorder="1" applyAlignment="1">
      <alignment vertical="center" wrapText="1"/>
    </xf>
    <xf numFmtId="0" fontId="35" fillId="0" borderId="0" xfId="0" applyFont="1"/>
    <xf numFmtId="0" fontId="25" fillId="0" borderId="0" xfId="15" applyFont="1"/>
    <xf numFmtId="0" fontId="1" fillId="0" borderId="0" xfId="15" applyFill="1" applyBorder="1"/>
    <xf numFmtId="44" fontId="1" fillId="0" borderId="0" xfId="2"/>
    <xf numFmtId="44" fontId="36" fillId="0" borderId="0" xfId="2" applyFont="1"/>
    <xf numFmtId="0" fontId="2" fillId="0" borderId="0" xfId="18" applyAlignment="1">
      <alignment horizontal="right"/>
    </xf>
    <xf numFmtId="44" fontId="1" fillId="0" borderId="0" xfId="2" applyFill="1" applyBorder="1"/>
    <xf numFmtId="44" fontId="3" fillId="0" borderId="0" xfId="2" applyFont="1"/>
    <xf numFmtId="0" fontId="3" fillId="0" borderId="0" xfId="18" applyFont="1" applyAlignment="1">
      <alignment horizontal="right"/>
    </xf>
    <xf numFmtId="44" fontId="2" fillId="0" borderId="0" xfId="2" applyFont="1"/>
    <xf numFmtId="166" fontId="2" fillId="43" borderId="2" xfId="18" applyNumberFormat="1" applyFill="1" applyBorder="1"/>
    <xf numFmtId="44" fontId="25" fillId="0" borderId="5" xfId="2" applyFont="1" applyBorder="1"/>
    <xf numFmtId="44" fontId="0" fillId="43" borderId="5" xfId="2" applyFont="1" applyFill="1" applyBorder="1"/>
    <xf numFmtId="166" fontId="2" fillId="0" borderId="2" xfId="18" applyNumberFormat="1" applyBorder="1"/>
    <xf numFmtId="44" fontId="0" fillId="0" borderId="5" xfId="2" applyFont="1" applyBorder="1"/>
    <xf numFmtId="10" fontId="2" fillId="0" borderId="5" xfId="18" applyNumberFormat="1" applyBorder="1"/>
    <xf numFmtId="165" fontId="2" fillId="0" borderId="5" xfId="18" applyNumberFormat="1" applyBorder="1"/>
    <xf numFmtId="0" fontId="2" fillId="0" borderId="5" xfId="18" applyBorder="1"/>
    <xf numFmtId="166" fontId="2" fillId="43" borderId="33" xfId="18" applyNumberFormat="1" applyFill="1" applyBorder="1"/>
    <xf numFmtId="44" fontId="25" fillId="0" borderId="0" xfId="2" applyFont="1" applyFill="1" applyBorder="1"/>
    <xf numFmtId="44" fontId="1" fillId="43" borderId="0" xfId="2" applyFill="1" applyBorder="1"/>
    <xf numFmtId="166" fontId="2" fillId="0" borderId="33" xfId="18" applyNumberFormat="1" applyBorder="1"/>
    <xf numFmtId="44" fontId="0" fillId="0" borderId="34" xfId="2" applyFont="1" applyBorder="1"/>
    <xf numFmtId="10" fontId="2" fillId="0" borderId="34" xfId="18" applyNumberFormat="1" applyBorder="1"/>
    <xf numFmtId="165" fontId="2" fillId="44" borderId="34" xfId="18" applyNumberFormat="1" applyFill="1" applyBorder="1"/>
    <xf numFmtId="165" fontId="2" fillId="0" borderId="34" xfId="18" applyNumberFormat="1" applyBorder="1"/>
    <xf numFmtId="0" fontId="2" fillId="0" borderId="34" xfId="18" applyFill="1" applyBorder="1"/>
    <xf numFmtId="0" fontId="2" fillId="0" borderId="34" xfId="18" applyBorder="1"/>
    <xf numFmtId="166" fontId="2" fillId="43" borderId="1" xfId="18" applyNumberFormat="1" applyFill="1" applyBorder="1"/>
    <xf numFmtId="166" fontId="2" fillId="0" borderId="1" xfId="18" applyNumberFormat="1" applyBorder="1"/>
    <xf numFmtId="44" fontId="0" fillId="0" borderId="9" xfId="2" applyFont="1" applyBorder="1"/>
    <xf numFmtId="10" fontId="2" fillId="0" borderId="9" xfId="18" applyNumberFormat="1" applyBorder="1"/>
    <xf numFmtId="165" fontId="2" fillId="44" borderId="9" xfId="18" applyNumberFormat="1" applyFill="1" applyBorder="1"/>
    <xf numFmtId="165" fontId="2" fillId="0" borderId="9" xfId="18" applyNumberFormat="1" applyBorder="1"/>
    <xf numFmtId="0" fontId="2" fillId="0" borderId="9" xfId="18" applyFill="1" applyBorder="1"/>
    <xf numFmtId="0" fontId="2" fillId="0" borderId="9" xfId="18" applyBorder="1"/>
    <xf numFmtId="0" fontId="37" fillId="43" borderId="1" xfId="15" applyFont="1" applyFill="1" applyBorder="1" applyAlignment="1" applyProtection="1">
      <alignment horizontal="center" wrapText="1"/>
    </xf>
    <xf numFmtId="0" fontId="37" fillId="0" borderId="2" xfId="15" applyFont="1" applyBorder="1" applyAlignment="1" applyProtection="1">
      <alignment horizontal="center" wrapText="1"/>
    </xf>
    <xf numFmtId="0" fontId="37" fillId="43" borderId="2" xfId="15" applyFont="1" applyFill="1" applyBorder="1" applyAlignment="1" applyProtection="1">
      <alignment horizontal="center" wrapText="1"/>
    </xf>
    <xf numFmtId="0" fontId="37" fillId="0" borderId="1" xfId="15" applyFont="1" applyBorder="1" applyAlignment="1" applyProtection="1">
      <alignment wrapText="1"/>
    </xf>
    <xf numFmtId="0" fontId="8" fillId="0" borderId="1" xfId="15" applyFont="1" applyBorder="1" applyAlignment="1" applyProtection="1">
      <alignment horizontal="center" wrapText="1"/>
    </xf>
    <xf numFmtId="0" fontId="37" fillId="0" borderId="1" xfId="15" applyFont="1" applyFill="1" applyBorder="1" applyAlignment="1" applyProtection="1">
      <alignment vertical="center" wrapText="1"/>
    </xf>
    <xf numFmtId="0" fontId="37" fillId="0" borderId="1" xfId="15" applyFont="1" applyBorder="1" applyProtection="1"/>
    <xf numFmtId="0" fontId="1" fillId="0" borderId="1" xfId="15" applyBorder="1" applyProtection="1"/>
    <xf numFmtId="0" fontId="1" fillId="0" borderId="0" xfId="15" applyProtection="1"/>
    <xf numFmtId="166" fontId="0" fillId="0" borderId="38" xfId="19" applyNumberFormat="1" applyFont="1" applyBorder="1" applyProtection="1"/>
    <xf numFmtId="0" fontId="38" fillId="0" borderId="5" xfId="15" applyFont="1" applyBorder="1" applyAlignment="1" applyProtection="1">
      <alignment wrapText="1"/>
    </xf>
    <xf numFmtId="0" fontId="38" fillId="0" borderId="2" xfId="15" applyFont="1" applyBorder="1" applyAlignment="1" applyProtection="1">
      <alignment wrapText="1"/>
    </xf>
    <xf numFmtId="168" fontId="0" fillId="0" borderId="0" xfId="20" applyNumberFormat="1" applyFont="1" applyProtection="1"/>
    <xf numFmtId="164" fontId="0" fillId="0" borderId="38" xfId="19" applyNumberFormat="1" applyFont="1" applyFill="1" applyBorder="1" applyProtection="1"/>
    <xf numFmtId="0" fontId="38" fillId="0" borderId="39" xfId="15" applyFont="1" applyBorder="1" applyProtection="1"/>
    <xf numFmtId="0" fontId="38" fillId="0" borderId="3" xfId="15" applyFont="1" applyBorder="1" applyProtection="1"/>
    <xf numFmtId="167" fontId="1" fillId="0" borderId="0" xfId="15" applyNumberFormat="1"/>
    <xf numFmtId="0" fontId="1" fillId="0" borderId="0" xfId="15" applyBorder="1" applyAlignment="1" applyProtection="1">
      <alignment horizontal="left"/>
    </xf>
    <xf numFmtId="0" fontId="38" fillId="0" borderId="37" xfId="15" applyFont="1" applyBorder="1" applyProtection="1"/>
    <xf numFmtId="167" fontId="1" fillId="0" borderId="0" xfId="15" applyNumberFormat="1" applyProtection="1"/>
    <xf numFmtId="167" fontId="0" fillId="0" borderId="0" xfId="20" applyNumberFormat="1" applyFont="1" applyProtection="1"/>
    <xf numFmtId="9" fontId="0" fillId="0" borderId="0" xfId="21" applyFont="1" applyProtection="1"/>
    <xf numFmtId="0" fontId="8" fillId="0" borderId="0" xfId="15" applyFont="1"/>
    <xf numFmtId="10" fontId="8" fillId="0" borderId="2" xfId="21" applyNumberFormat="1" applyFont="1" applyBorder="1" applyProtection="1"/>
    <xf numFmtId="10" fontId="8" fillId="0" borderId="6" xfId="21" applyNumberFormat="1" applyFont="1" applyBorder="1" applyProtection="1"/>
    <xf numFmtId="10" fontId="8" fillId="0" borderId="38" xfId="21" applyNumberFormat="1" applyFont="1" applyBorder="1" applyProtection="1"/>
    <xf numFmtId="0" fontId="38" fillId="0" borderId="5" xfId="15" quotePrefix="1" applyFont="1" applyBorder="1" applyAlignment="1" applyProtection="1">
      <alignment horizontal="center" wrapText="1"/>
    </xf>
    <xf numFmtId="0" fontId="37" fillId="0" borderId="2" xfId="15" applyFont="1" applyBorder="1" applyAlignment="1" applyProtection="1">
      <alignment horizontal="left" wrapText="1"/>
    </xf>
    <xf numFmtId="167" fontId="0" fillId="0" borderId="2" xfId="20" applyNumberFormat="1" applyFont="1" applyBorder="1" applyProtection="1"/>
    <xf numFmtId="167" fontId="0" fillId="0" borderId="6" xfId="20" applyNumberFormat="1" applyFont="1" applyBorder="1" applyProtection="1"/>
    <xf numFmtId="167" fontId="0" fillId="0" borderId="38" xfId="20" applyNumberFormat="1" applyFont="1" applyBorder="1" applyProtection="1"/>
    <xf numFmtId="0" fontId="38" fillId="0" borderId="5" xfId="15" applyFont="1" applyBorder="1" applyAlignment="1" applyProtection="1">
      <alignment horizontal="center" wrapText="1"/>
    </xf>
    <xf numFmtId="167" fontId="0" fillId="45" borderId="2" xfId="20" applyNumberFormat="1" applyFont="1" applyFill="1" applyBorder="1" applyProtection="1">
      <protection locked="0"/>
    </xf>
    <xf numFmtId="167" fontId="0" fillId="45" borderId="3" xfId="20" applyNumberFormat="1" applyFont="1" applyFill="1" applyBorder="1" applyProtection="1">
      <protection locked="0"/>
    </xf>
    <xf numFmtId="167" fontId="0" fillId="45" borderId="40" xfId="20" applyNumberFormat="1" applyFont="1" applyFill="1" applyBorder="1" applyProtection="1">
      <protection locked="0"/>
    </xf>
    <xf numFmtId="0" fontId="8" fillId="0" borderId="6" xfId="15" applyFont="1" applyBorder="1" applyAlignment="1">
      <alignment horizontal="center"/>
    </xf>
    <xf numFmtId="0" fontId="8" fillId="0" borderId="2" xfId="15" applyFont="1" applyBorder="1" applyAlignment="1">
      <alignment horizontal="center"/>
    </xf>
    <xf numFmtId="0" fontId="8" fillId="0" borderId="2" xfId="15" applyFont="1" applyBorder="1" applyAlignment="1" applyProtection="1">
      <alignment horizontal="center"/>
    </xf>
    <xf numFmtId="0" fontId="8" fillId="0" borderId="0" xfId="15" applyFont="1" applyAlignment="1" applyProtection="1">
      <alignment horizontal="left" wrapText="1"/>
    </xf>
    <xf numFmtId="0" fontId="1" fillId="0" borderId="0" xfId="15" applyAlignment="1">
      <alignment horizontal="left"/>
    </xf>
    <xf numFmtId="0" fontId="1" fillId="0" borderId="0" xfId="15" applyAlignment="1" applyProtection="1">
      <alignment wrapText="1"/>
    </xf>
    <xf numFmtId="0" fontId="30" fillId="0" borderId="0" xfId="15" applyFont="1" applyAlignment="1" applyProtection="1">
      <alignment horizontal="left" wrapText="1"/>
    </xf>
    <xf numFmtId="0" fontId="30" fillId="45" borderId="2" xfId="15" applyFont="1" applyFill="1" applyBorder="1" applyAlignment="1" applyProtection="1">
      <alignment horizontal="left" vertical="center" wrapText="1"/>
      <protection locked="0"/>
    </xf>
    <xf numFmtId="0" fontId="30" fillId="0" borderId="0" xfId="15" applyFont="1" applyAlignment="1" applyProtection="1">
      <alignment horizontal="left" vertical="center" wrapText="1"/>
    </xf>
    <xf numFmtId="0" fontId="64" fillId="4" borderId="0" xfId="0" applyFont="1" applyFill="1"/>
    <xf numFmtId="0" fontId="35" fillId="4" borderId="0" xfId="0" applyFont="1" applyFill="1"/>
    <xf numFmtId="0" fontId="38" fillId="4" borderId="0" xfId="0" applyFont="1" applyFill="1"/>
    <xf numFmtId="0" fontId="37" fillId="4" borderId="0" xfId="0" applyFont="1" applyFill="1"/>
    <xf numFmtId="0" fontId="65" fillId="4" borderId="0" xfId="0" applyFont="1" applyFill="1"/>
    <xf numFmtId="0" fontId="2" fillId="2" borderId="0" xfId="0" applyFont="1" applyFill="1"/>
    <xf numFmtId="0" fontId="3" fillId="2" borderId="0" xfId="0" applyFont="1" applyFill="1"/>
    <xf numFmtId="0" fontId="35" fillId="2" borderId="23" xfId="0" applyFont="1" applyFill="1" applyBorder="1"/>
    <xf numFmtId="0" fontId="38" fillId="4" borderId="37" xfId="0" applyFont="1" applyFill="1" applyBorder="1"/>
    <xf numFmtId="0" fontId="52" fillId="4" borderId="0" xfId="2166" applyFill="1"/>
    <xf numFmtId="0" fontId="68" fillId="4" borderId="0" xfId="0" applyFont="1" applyFill="1"/>
    <xf numFmtId="0" fontId="9" fillId="4" borderId="0" xfId="0" applyFont="1" applyFill="1"/>
    <xf numFmtId="0" fontId="3" fillId="4" borderId="0" xfId="0" applyFont="1" applyFill="1" applyBorder="1" applyAlignment="1" applyProtection="1"/>
    <xf numFmtId="171" fontId="0" fillId="4" borderId="0" xfId="1" applyNumberFormat="1" applyFont="1" applyFill="1"/>
    <xf numFmtId="0" fontId="8" fillId="37" borderId="37" xfId="0" applyFont="1" applyFill="1" applyBorder="1" applyAlignment="1">
      <alignment horizontal="left"/>
    </xf>
    <xf numFmtId="0" fontId="8" fillId="37" borderId="37" xfId="0" applyFont="1" applyFill="1" applyBorder="1" applyAlignment="1">
      <alignment horizontal="center"/>
    </xf>
    <xf numFmtId="10" fontId="0" fillId="4" borderId="0" xfId="2167" applyNumberFormat="1" applyFont="1" applyFill="1"/>
    <xf numFmtId="44" fontId="0" fillId="4" borderId="0" xfId="2" applyFont="1" applyFill="1"/>
    <xf numFmtId="0" fontId="8" fillId="37" borderId="0" xfId="0" applyFont="1" applyFill="1"/>
    <xf numFmtId="44" fontId="8" fillId="37" borderId="0" xfId="2" applyFont="1" applyFill="1"/>
    <xf numFmtId="44" fontId="8" fillId="4" borderId="0" xfId="2" applyFont="1" applyFill="1"/>
    <xf numFmtId="0" fontId="67" fillId="4" borderId="0" xfId="0" applyFont="1" applyFill="1"/>
    <xf numFmtId="0" fontId="8" fillId="37" borderId="23" xfId="16" applyFont="1" applyFill="1" applyBorder="1" applyAlignment="1">
      <alignment horizontal="center" wrapText="1"/>
    </xf>
    <xf numFmtId="0" fontId="1" fillId="4" borderId="0" xfId="16" applyFill="1"/>
    <xf numFmtId="44" fontId="1" fillId="4" borderId="0" xfId="16" applyNumberFormat="1" applyFill="1"/>
    <xf numFmtId="0" fontId="8" fillId="37" borderId="22" xfId="16" applyFont="1" applyFill="1" applyBorder="1"/>
    <xf numFmtId="44" fontId="8" fillId="37" borderId="22" xfId="16" applyNumberFormat="1" applyFont="1" applyFill="1" applyBorder="1"/>
    <xf numFmtId="0" fontId="34" fillId="37" borderId="4" xfId="16" applyFont="1" applyFill="1" applyBorder="1" applyAlignment="1">
      <alignment horizontal="center" wrapText="1"/>
    </xf>
    <xf numFmtId="44" fontId="31" fillId="4" borderId="33" xfId="16" applyNumberFormat="1" applyFont="1" applyFill="1" applyBorder="1"/>
    <xf numFmtId="0" fontId="34" fillId="37" borderId="5" xfId="16" applyFont="1" applyFill="1" applyBorder="1"/>
    <xf numFmtId="0" fontId="34" fillId="37" borderId="23" xfId="16" applyFont="1" applyFill="1" applyBorder="1"/>
    <xf numFmtId="44" fontId="34" fillId="37" borderId="2" xfId="16" applyNumberFormat="1" applyFont="1" applyFill="1" applyBorder="1"/>
    <xf numFmtId="0" fontId="8" fillId="37" borderId="5" xfId="16" applyFont="1" applyFill="1" applyBorder="1" applyAlignment="1">
      <alignment horizontal="center"/>
    </xf>
    <xf numFmtId="0" fontId="8" fillId="37" borderId="2" xfId="16" applyFont="1" applyFill="1" applyBorder="1" applyAlignment="1">
      <alignment horizontal="center"/>
    </xf>
    <xf numFmtId="0" fontId="8" fillId="37" borderId="7" xfId="16" applyFont="1" applyFill="1" applyBorder="1" applyAlignment="1">
      <alignment horizontal="center" wrapText="1"/>
    </xf>
    <xf numFmtId="0" fontId="8" fillId="37" borderId="4" xfId="16" applyFont="1" applyFill="1" applyBorder="1" applyAlignment="1">
      <alignment horizontal="center" wrapText="1"/>
    </xf>
    <xf numFmtId="17" fontId="29" fillId="4" borderId="34" xfId="862" applyNumberFormat="1" applyFont="1" applyFill="1" applyBorder="1" applyAlignment="1">
      <alignment horizontal="left"/>
    </xf>
    <xf numFmtId="171" fontId="29" fillId="4" borderId="34" xfId="862" applyNumberFormat="1" applyFont="1" applyFill="1" applyBorder="1"/>
    <xf numFmtId="171" fontId="29" fillId="4" borderId="33" xfId="862" applyNumberFormat="1" applyFont="1" applyFill="1" applyBorder="1"/>
    <xf numFmtId="171" fontId="28" fillId="37" borderId="7" xfId="862" applyNumberFormat="1" applyFont="1" applyFill="1" applyBorder="1"/>
    <xf numFmtId="171" fontId="28" fillId="37" borderId="4" xfId="862" applyNumberFormat="1" applyFont="1" applyFill="1" applyBorder="1"/>
    <xf numFmtId="180" fontId="29" fillId="4" borderId="34" xfId="2167" applyNumberFormat="1" applyFont="1" applyFill="1" applyBorder="1"/>
    <xf numFmtId="180" fontId="29" fillId="4" borderId="33" xfId="2167" applyNumberFormat="1" applyFont="1" applyFill="1" applyBorder="1"/>
    <xf numFmtId="9" fontId="28" fillId="37" borderId="7" xfId="2167" applyFont="1" applyFill="1" applyBorder="1"/>
    <xf numFmtId="9" fontId="28" fillId="37" borderId="4" xfId="2167" applyFont="1" applyFill="1" applyBorder="1"/>
    <xf numFmtId="44" fontId="29" fillId="4" borderId="34" xfId="2" applyFont="1" applyFill="1" applyBorder="1"/>
    <xf numFmtId="44" fontId="29" fillId="4" borderId="33" xfId="2" applyFont="1" applyFill="1" applyBorder="1"/>
    <xf numFmtId="44" fontId="29" fillId="3" borderId="33" xfId="2" applyFont="1" applyFill="1" applyBorder="1"/>
    <xf numFmtId="44" fontId="28" fillId="37" borderId="7" xfId="2" applyFont="1" applyFill="1" applyBorder="1"/>
    <xf numFmtId="44" fontId="28" fillId="37" borderId="4" xfId="2" applyFont="1" applyFill="1" applyBorder="1"/>
    <xf numFmtId="17" fontId="29" fillId="4" borderId="34" xfId="862" applyNumberFormat="1" applyFont="1" applyFill="1" applyBorder="1"/>
    <xf numFmtId="44" fontId="2" fillId="3" borderId="2" xfId="2" applyFont="1" applyFill="1" applyBorder="1" applyAlignment="1" applyProtection="1">
      <alignment horizontal="center" vertical="center"/>
    </xf>
    <xf numFmtId="44" fontId="2" fillId="3" borderId="1" xfId="2" applyFont="1" applyFill="1" applyBorder="1" applyAlignment="1" applyProtection="1">
      <alignment horizontal="center" vertical="center"/>
    </xf>
    <xf numFmtId="44" fontId="3" fillId="3" borderId="52" xfId="2" applyFont="1" applyFill="1" applyBorder="1" applyAlignment="1" applyProtection="1">
      <alignment horizontal="center" vertical="center"/>
    </xf>
    <xf numFmtId="167" fontId="11" fillId="2" borderId="33" xfId="13" applyNumberFormat="1" applyFont="1" applyFill="1" applyBorder="1" applyProtection="1"/>
    <xf numFmtId="167" fontId="0" fillId="0" borderId="0" xfId="0" applyNumberFormat="1"/>
    <xf numFmtId="0" fontId="66" fillId="4" borderId="37" xfId="0" applyFont="1" applyFill="1" applyBorder="1" applyAlignment="1">
      <alignment wrapText="1"/>
    </xf>
    <xf numFmtId="0" fontId="67" fillId="0" borderId="37" xfId="0" applyFont="1" applyBorder="1" applyAlignment="1">
      <alignment wrapText="1"/>
    </xf>
    <xf numFmtId="0" fontId="8" fillId="4" borderId="11" xfId="16" applyFont="1" applyFill="1" applyBorder="1" applyAlignment="1">
      <alignment horizontal="left" wrapText="1"/>
    </xf>
    <xf numFmtId="0" fontId="8" fillId="4" borderId="51" xfId="16" applyFont="1" applyFill="1" applyBorder="1" applyAlignment="1">
      <alignment horizontal="left" wrapText="1"/>
    </xf>
    <xf numFmtId="0" fontId="0" fillId="0" borderId="12" xfId="0" applyBorder="1" applyAlignment="1">
      <alignment wrapText="1"/>
    </xf>
    <xf numFmtId="0" fontId="34" fillId="37" borderId="7" xfId="16" applyFont="1" applyFill="1" applyBorder="1" applyAlignment="1">
      <alignment horizontal="left" wrapText="1"/>
    </xf>
    <xf numFmtId="0" fontId="0" fillId="0" borderId="8" xfId="0" applyBorder="1" applyAlignment="1">
      <alignment horizontal="left" wrapText="1"/>
    </xf>
    <xf numFmtId="0" fontId="31" fillId="4" borderId="49" xfId="16" applyFont="1" applyFill="1" applyBorder="1" applyAlignment="1">
      <alignment wrapText="1"/>
    </xf>
    <xf numFmtId="0" fontId="0" fillId="0" borderId="50" xfId="0" applyBorder="1" applyAlignment="1"/>
    <xf numFmtId="0" fontId="3" fillId="2" borderId="1" xfId="4"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2" borderId="5" xfId="4" applyFont="1" applyFill="1" applyBorder="1" applyAlignment="1" applyProtection="1">
      <alignment horizontal="center" vertical="center" wrapText="1"/>
    </xf>
    <xf numFmtId="0" fontId="3" fillId="2" borderId="5" xfId="4" applyFont="1" applyFill="1" applyBorder="1" applyAlignment="1" applyProtection="1">
      <alignment horizontal="center" vertical="center"/>
    </xf>
    <xf numFmtId="0" fontId="3" fillId="2" borderId="2" xfId="4" applyFont="1" applyFill="1" applyBorder="1" applyAlignment="1" applyProtection="1">
      <alignment horizontal="center" vertical="center"/>
    </xf>
    <xf numFmtId="0" fontId="3" fillId="2" borderId="3" xfId="4" applyFont="1" applyFill="1" applyBorder="1" applyAlignment="1" applyProtection="1">
      <alignment horizontal="center" vertic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165" fontId="10" fillId="2" borderId="9" xfId="4" applyNumberFormat="1" applyFont="1" applyFill="1" applyBorder="1" applyAlignment="1" applyProtection="1">
      <alignment horizontal="left" vertical="center" wrapText="1"/>
    </xf>
    <xf numFmtId="165" fontId="10" fillId="2" borderId="10" xfId="4" applyNumberFormat="1" applyFont="1" applyFill="1" applyBorder="1" applyAlignment="1" applyProtection="1">
      <alignment horizontal="left" vertical="center" wrapText="1"/>
    </xf>
    <xf numFmtId="165" fontId="10" fillId="2" borderId="6" xfId="4" applyNumberFormat="1" applyFont="1" applyFill="1" applyBorder="1" applyAlignment="1" applyProtection="1">
      <alignment horizontal="center" vertical="center" wrapText="1"/>
    </xf>
    <xf numFmtId="165" fontId="10" fillId="2" borderId="8" xfId="4" applyNumberFormat="1" applyFont="1" applyFill="1" applyBorder="1" applyAlignment="1" applyProtection="1">
      <alignment horizontal="center" vertical="center" wrapText="1"/>
    </xf>
    <xf numFmtId="165" fontId="10" fillId="2" borderId="2" xfId="4" applyNumberFormat="1" applyFont="1" applyFill="1" applyBorder="1" applyAlignment="1" applyProtection="1">
      <alignment horizontal="center" vertical="center" wrapText="1"/>
    </xf>
    <xf numFmtId="165" fontId="10" fillId="2" borderId="4" xfId="4" applyNumberFormat="1" applyFont="1" applyFill="1" applyBorder="1" applyAlignment="1" applyProtection="1">
      <alignment horizontal="center" vertical="center" wrapText="1"/>
    </xf>
    <xf numFmtId="0" fontId="34" fillId="42" borderId="31" xfId="16" applyFont="1" applyFill="1" applyBorder="1" applyAlignment="1">
      <alignment horizontal="center" vertical="center" wrapText="1"/>
    </xf>
    <xf numFmtId="0" fontId="34" fillId="42" borderId="25" xfId="16" applyFont="1" applyFill="1" applyBorder="1" applyAlignment="1">
      <alignment horizontal="center" vertical="center" wrapText="1"/>
    </xf>
    <xf numFmtId="0" fontId="32" fillId="0" borderId="24" xfId="16" applyFont="1" applyBorder="1" applyAlignment="1">
      <alignment vertical="center" wrapText="1"/>
    </xf>
    <xf numFmtId="0" fontId="31" fillId="0" borderId="24" xfId="16" applyFont="1" applyBorder="1" applyAlignment="1">
      <alignment wrapText="1"/>
    </xf>
    <xf numFmtId="0" fontId="0" fillId="0" borderId="24" xfId="0" applyBorder="1" applyAlignment="1">
      <alignment wrapText="1"/>
    </xf>
    <xf numFmtId="0" fontId="30" fillId="0" borderId="0" xfId="15" applyFont="1" applyAlignment="1" applyProtection="1">
      <alignment horizontal="left" wrapText="1"/>
    </xf>
    <xf numFmtId="0" fontId="1" fillId="0" borderId="0" xfId="15" applyAlignment="1" applyProtection="1">
      <alignment wrapText="1"/>
    </xf>
    <xf numFmtId="0" fontId="30" fillId="0" borderId="34" xfId="15" applyFont="1" applyFill="1" applyBorder="1" applyAlignment="1" applyProtection="1">
      <alignment horizontal="left" vertical="center" wrapText="1" indent="1"/>
    </xf>
    <xf numFmtId="0" fontId="30" fillId="0" borderId="0" xfId="15" applyFont="1" applyFill="1" applyBorder="1" applyAlignment="1" applyProtection="1">
      <alignment horizontal="left" vertical="center" wrapText="1" indent="1"/>
    </xf>
    <xf numFmtId="0" fontId="30" fillId="0" borderId="0" xfId="15" applyFont="1" applyAlignment="1" applyProtection="1">
      <alignment horizontal="left"/>
    </xf>
    <xf numFmtId="0" fontId="30" fillId="0" borderId="37" xfId="15" applyFont="1" applyBorder="1" applyAlignment="1" applyProtection="1">
      <alignment horizontal="left" wrapText="1"/>
    </xf>
    <xf numFmtId="0" fontId="30" fillId="0" borderId="0" xfId="15" applyFont="1" applyBorder="1" applyAlignment="1" applyProtection="1">
      <alignment horizontal="left" wrapText="1"/>
    </xf>
    <xf numFmtId="0" fontId="1" fillId="45" borderId="9" xfId="15" applyFill="1" applyBorder="1" applyAlignment="1" applyProtection="1">
      <alignment horizontal="center"/>
      <protection locked="0"/>
    </xf>
    <xf numFmtId="0" fontId="1" fillId="45" borderId="36" xfId="15" applyFill="1" applyBorder="1" applyAlignment="1" applyProtection="1">
      <alignment horizontal="center"/>
      <protection locked="0"/>
    </xf>
    <xf numFmtId="0" fontId="1" fillId="45" borderId="35" xfId="15" applyFill="1" applyBorder="1" applyAlignment="1" applyProtection="1">
      <alignment horizontal="center"/>
      <protection locked="0"/>
    </xf>
  </cellXfs>
  <cellStyles count="2168">
    <cellStyle name="$" xfId="22"/>
    <cellStyle name="$ 2" xfId="23"/>
    <cellStyle name="$.00" xfId="24"/>
    <cellStyle name="$.00 2" xfId="25"/>
    <cellStyle name="$_9. Rev2Cost_GDPIPI" xfId="26"/>
    <cellStyle name="$_9. Rev2Cost_GDPIPI 2" xfId="27"/>
    <cellStyle name="$_lists" xfId="28"/>
    <cellStyle name="$_lists 2" xfId="29"/>
    <cellStyle name="$_lists_4. Current Monthly Fixed Charge" xfId="30"/>
    <cellStyle name="$_Sheet4" xfId="31"/>
    <cellStyle name="$_Sheet4 2" xfId="32"/>
    <cellStyle name="$M" xfId="33"/>
    <cellStyle name="$M 2" xfId="34"/>
    <cellStyle name="$M.00" xfId="35"/>
    <cellStyle name="$M.00 2" xfId="36"/>
    <cellStyle name="$M_9. Rev2Cost_GDPIPI" xfId="37"/>
    <cellStyle name="20% - Accent1 2" xfId="38"/>
    <cellStyle name="20% - Accent1 2 2" xfId="39"/>
    <cellStyle name="20% - Accent1 2 2 2" xfId="40"/>
    <cellStyle name="20% - Accent1 2 2 2 2" xfId="41"/>
    <cellStyle name="20% - Accent1 2 2 2 3" xfId="42"/>
    <cellStyle name="20% - Accent1 2 2 3" xfId="43"/>
    <cellStyle name="20% - Accent1 2 2 3 2" xfId="44"/>
    <cellStyle name="20% - Accent1 2 2 4" xfId="45"/>
    <cellStyle name="20% - Accent1 2 2 4 2" xfId="46"/>
    <cellStyle name="20% - Accent1 2 2 5" xfId="47"/>
    <cellStyle name="20% - Accent1 2 2 6" xfId="48"/>
    <cellStyle name="20% - Accent1 2 3" xfId="49"/>
    <cellStyle name="20% - Accent1 2 3 2" xfId="50"/>
    <cellStyle name="20% - Accent1 2 3 3" xfId="51"/>
    <cellStyle name="20% - Accent1 2 4" xfId="52"/>
    <cellStyle name="20% - Accent1 2 4 2" xfId="53"/>
    <cellStyle name="20% - Accent1 2 4 3" xfId="54"/>
    <cellStyle name="20% - Accent1 2 5" xfId="55"/>
    <cellStyle name="20% - Accent1 2 5 2" xfId="56"/>
    <cellStyle name="20% - Accent1 2 6" xfId="57"/>
    <cellStyle name="20% - Accent1 2 6 2" xfId="58"/>
    <cellStyle name="20% - Accent1 2 7" xfId="59"/>
    <cellStyle name="20% - Accent1 2 8" xfId="60"/>
    <cellStyle name="20% - Accent1 3" xfId="61"/>
    <cellStyle name="20% - Accent1 3 2" xfId="62"/>
    <cellStyle name="20% - Accent1 3 2 2" xfId="63"/>
    <cellStyle name="20% - Accent1 3 2 2 2" xfId="64"/>
    <cellStyle name="20% - Accent1 3 2 2 3" xfId="65"/>
    <cellStyle name="20% - Accent1 3 2 3" xfId="66"/>
    <cellStyle name="20% - Accent1 3 2 3 2" xfId="67"/>
    <cellStyle name="20% - Accent1 3 2 4" xfId="68"/>
    <cellStyle name="20% - Accent1 3 2 4 2" xfId="69"/>
    <cellStyle name="20% - Accent1 3 2 5" xfId="70"/>
    <cellStyle name="20% - Accent1 3 2 6" xfId="71"/>
    <cellStyle name="20% - Accent1 3 3" xfId="72"/>
    <cellStyle name="20% - Accent1 3 3 2" xfId="73"/>
    <cellStyle name="20% - Accent1 3 3 3" xfId="74"/>
    <cellStyle name="20% - Accent1 3 4" xfId="75"/>
    <cellStyle name="20% - Accent1 3 4 2" xfId="76"/>
    <cellStyle name="20% - Accent1 3 4 3" xfId="77"/>
    <cellStyle name="20% - Accent1 3 5" xfId="78"/>
    <cellStyle name="20% - Accent1 3 5 2" xfId="79"/>
    <cellStyle name="20% - Accent1 3 6" xfId="80"/>
    <cellStyle name="20% - Accent1 3 6 2" xfId="81"/>
    <cellStyle name="20% - Accent1 3 7" xfId="82"/>
    <cellStyle name="20% - Accent1 3 8" xfId="83"/>
    <cellStyle name="20% - Accent1 4" xfId="84"/>
    <cellStyle name="20% - Accent1 4 2" xfId="85"/>
    <cellStyle name="20% - Accent1 4 2 2" xfId="86"/>
    <cellStyle name="20% - Accent1 4 2 3" xfId="87"/>
    <cellStyle name="20% - Accent1 4 3" xfId="88"/>
    <cellStyle name="20% - Accent1 4 3 2" xfId="89"/>
    <cellStyle name="20% - Accent1 4 3 3" xfId="90"/>
    <cellStyle name="20% - Accent1 4 4" xfId="91"/>
    <cellStyle name="20% - Accent1 4 4 2" xfId="92"/>
    <cellStyle name="20% - Accent1 4 5" xfId="93"/>
    <cellStyle name="20% - Accent1 4 6" xfId="94"/>
    <cellStyle name="20% - Accent1 5" xfId="95"/>
    <cellStyle name="20% - Accent1 5 2" xfId="96"/>
    <cellStyle name="20% - Accent1 5 3" xfId="97"/>
    <cellStyle name="20% - Accent1 6" xfId="98"/>
    <cellStyle name="20% - Accent1 6 2" xfId="99"/>
    <cellStyle name="20% - Accent1 7" xfId="100"/>
    <cellStyle name="20% - Accent1 7 2" xfId="101"/>
    <cellStyle name="20% - Accent1 8" xfId="102"/>
    <cellStyle name="20% - Accent1 9" xfId="103"/>
    <cellStyle name="20% - Accent2 2" xfId="104"/>
    <cellStyle name="20% - Accent2 2 2" xfId="105"/>
    <cellStyle name="20% - Accent2 2 2 2" xfId="106"/>
    <cellStyle name="20% - Accent2 2 2 2 2" xfId="107"/>
    <cellStyle name="20% - Accent2 2 2 2 3" xfId="108"/>
    <cellStyle name="20% - Accent2 2 2 3" xfId="109"/>
    <cellStyle name="20% - Accent2 2 2 3 2" xfId="110"/>
    <cellStyle name="20% - Accent2 2 2 4" xfId="111"/>
    <cellStyle name="20% - Accent2 2 2 4 2" xfId="112"/>
    <cellStyle name="20% - Accent2 2 2 5" xfId="113"/>
    <cellStyle name="20% - Accent2 2 2 6" xfId="114"/>
    <cellStyle name="20% - Accent2 2 3" xfId="115"/>
    <cellStyle name="20% - Accent2 2 3 2" xfId="116"/>
    <cellStyle name="20% - Accent2 2 3 3" xfId="117"/>
    <cellStyle name="20% - Accent2 2 4" xfId="118"/>
    <cellStyle name="20% - Accent2 2 4 2" xfId="119"/>
    <cellStyle name="20% - Accent2 2 4 3" xfId="120"/>
    <cellStyle name="20% - Accent2 2 5" xfId="121"/>
    <cellStyle name="20% - Accent2 2 5 2" xfId="122"/>
    <cellStyle name="20% - Accent2 2 6" xfId="123"/>
    <cellStyle name="20% - Accent2 2 6 2" xfId="124"/>
    <cellStyle name="20% - Accent2 2 7" xfId="125"/>
    <cellStyle name="20% - Accent2 2 8" xfId="126"/>
    <cellStyle name="20% - Accent2 3" xfId="127"/>
    <cellStyle name="20% - Accent2 3 2" xfId="128"/>
    <cellStyle name="20% - Accent2 3 2 2" xfId="129"/>
    <cellStyle name="20% - Accent2 3 2 2 2" xfId="130"/>
    <cellStyle name="20% - Accent2 3 2 2 3" xfId="131"/>
    <cellStyle name="20% - Accent2 3 2 3" xfId="132"/>
    <cellStyle name="20% - Accent2 3 2 3 2" xfId="133"/>
    <cellStyle name="20% - Accent2 3 2 4" xfId="134"/>
    <cellStyle name="20% - Accent2 3 2 4 2" xfId="135"/>
    <cellStyle name="20% - Accent2 3 2 5" xfId="136"/>
    <cellStyle name="20% - Accent2 3 2 6" xfId="137"/>
    <cellStyle name="20% - Accent2 3 3" xfId="138"/>
    <cellStyle name="20% - Accent2 3 3 2" xfId="139"/>
    <cellStyle name="20% - Accent2 3 3 3" xfId="140"/>
    <cellStyle name="20% - Accent2 3 4" xfId="141"/>
    <cellStyle name="20% - Accent2 3 4 2" xfId="142"/>
    <cellStyle name="20% - Accent2 3 4 3" xfId="143"/>
    <cellStyle name="20% - Accent2 3 5" xfId="144"/>
    <cellStyle name="20% - Accent2 3 5 2" xfId="145"/>
    <cellStyle name="20% - Accent2 3 6" xfId="146"/>
    <cellStyle name="20% - Accent2 3 6 2" xfId="147"/>
    <cellStyle name="20% - Accent2 3 7" xfId="148"/>
    <cellStyle name="20% - Accent2 3 8" xfId="149"/>
    <cellStyle name="20% - Accent2 4" xfId="150"/>
    <cellStyle name="20% - Accent2 4 2" xfId="151"/>
    <cellStyle name="20% - Accent2 4 2 2" xfId="152"/>
    <cellStyle name="20% - Accent2 4 2 3" xfId="153"/>
    <cellStyle name="20% - Accent2 4 3" xfId="154"/>
    <cellStyle name="20% - Accent2 4 3 2" xfId="155"/>
    <cellStyle name="20% - Accent2 4 3 3" xfId="156"/>
    <cellStyle name="20% - Accent2 4 4" xfId="157"/>
    <cellStyle name="20% - Accent2 4 4 2" xfId="158"/>
    <cellStyle name="20% - Accent2 4 5" xfId="159"/>
    <cellStyle name="20% - Accent2 4 6" xfId="160"/>
    <cellStyle name="20% - Accent2 5" xfId="161"/>
    <cellStyle name="20% - Accent2 5 2" xfId="162"/>
    <cellStyle name="20% - Accent2 5 3" xfId="163"/>
    <cellStyle name="20% - Accent2 6" xfId="164"/>
    <cellStyle name="20% - Accent2 6 2" xfId="165"/>
    <cellStyle name="20% - Accent2 7" xfId="166"/>
    <cellStyle name="20% - Accent2 7 2" xfId="167"/>
    <cellStyle name="20% - Accent2 8" xfId="168"/>
    <cellStyle name="20% - Accent2 9" xfId="169"/>
    <cellStyle name="20% - Accent3 2" xfId="170"/>
    <cellStyle name="20% - Accent3 2 2" xfId="171"/>
    <cellStyle name="20% - Accent3 2 2 2" xfId="172"/>
    <cellStyle name="20% - Accent3 2 2 2 2" xfId="173"/>
    <cellStyle name="20% - Accent3 2 2 2 3" xfId="174"/>
    <cellStyle name="20% - Accent3 2 2 3" xfId="175"/>
    <cellStyle name="20% - Accent3 2 2 3 2" xfId="176"/>
    <cellStyle name="20% - Accent3 2 2 4" xfId="177"/>
    <cellStyle name="20% - Accent3 2 2 4 2" xfId="178"/>
    <cellStyle name="20% - Accent3 2 2 5" xfId="179"/>
    <cellStyle name="20% - Accent3 2 2 6" xfId="180"/>
    <cellStyle name="20% - Accent3 2 3" xfId="181"/>
    <cellStyle name="20% - Accent3 2 3 2" xfId="182"/>
    <cellStyle name="20% - Accent3 2 3 3" xfId="183"/>
    <cellStyle name="20% - Accent3 2 4" xfId="184"/>
    <cellStyle name="20% - Accent3 2 4 2" xfId="185"/>
    <cellStyle name="20% - Accent3 2 4 3" xfId="186"/>
    <cellStyle name="20% - Accent3 2 5" xfId="187"/>
    <cellStyle name="20% - Accent3 2 5 2" xfId="188"/>
    <cellStyle name="20% - Accent3 2 6" xfId="189"/>
    <cellStyle name="20% - Accent3 2 6 2" xfId="190"/>
    <cellStyle name="20% - Accent3 2 7" xfId="191"/>
    <cellStyle name="20% - Accent3 2 8" xfId="192"/>
    <cellStyle name="20% - Accent3 3" xfId="193"/>
    <cellStyle name="20% - Accent3 3 2" xfId="194"/>
    <cellStyle name="20% - Accent3 3 2 2" xfId="195"/>
    <cellStyle name="20% - Accent3 3 2 2 2" xfId="196"/>
    <cellStyle name="20% - Accent3 3 2 2 3" xfId="197"/>
    <cellStyle name="20% - Accent3 3 2 3" xfId="198"/>
    <cellStyle name="20% - Accent3 3 2 3 2" xfId="199"/>
    <cellStyle name="20% - Accent3 3 2 4" xfId="200"/>
    <cellStyle name="20% - Accent3 3 2 4 2" xfId="201"/>
    <cellStyle name="20% - Accent3 3 2 5" xfId="202"/>
    <cellStyle name="20% - Accent3 3 2 6" xfId="203"/>
    <cellStyle name="20% - Accent3 3 3" xfId="204"/>
    <cellStyle name="20% - Accent3 3 3 2" xfId="205"/>
    <cellStyle name="20% - Accent3 3 3 3" xfId="206"/>
    <cellStyle name="20% - Accent3 3 4" xfId="207"/>
    <cellStyle name="20% - Accent3 3 4 2" xfId="208"/>
    <cellStyle name="20% - Accent3 3 4 3" xfId="209"/>
    <cellStyle name="20% - Accent3 3 5" xfId="210"/>
    <cellStyle name="20% - Accent3 3 5 2" xfId="211"/>
    <cellStyle name="20% - Accent3 3 6" xfId="212"/>
    <cellStyle name="20% - Accent3 3 6 2" xfId="213"/>
    <cellStyle name="20% - Accent3 3 7" xfId="214"/>
    <cellStyle name="20% - Accent3 3 8" xfId="215"/>
    <cellStyle name="20% - Accent3 4" xfId="216"/>
    <cellStyle name="20% - Accent3 4 2" xfId="217"/>
    <cellStyle name="20% - Accent3 4 2 2" xfId="218"/>
    <cellStyle name="20% - Accent3 4 2 3" xfId="219"/>
    <cellStyle name="20% - Accent3 4 3" xfId="220"/>
    <cellStyle name="20% - Accent3 4 3 2" xfId="221"/>
    <cellStyle name="20% - Accent3 4 3 3" xfId="222"/>
    <cellStyle name="20% - Accent3 4 4" xfId="223"/>
    <cellStyle name="20% - Accent3 4 4 2" xfId="224"/>
    <cellStyle name="20% - Accent3 4 5" xfId="225"/>
    <cellStyle name="20% - Accent3 4 6" xfId="226"/>
    <cellStyle name="20% - Accent3 5" xfId="227"/>
    <cellStyle name="20% - Accent3 5 2" xfId="228"/>
    <cellStyle name="20% - Accent3 5 3" xfId="229"/>
    <cellStyle name="20% - Accent3 6" xfId="230"/>
    <cellStyle name="20% - Accent3 6 2" xfId="231"/>
    <cellStyle name="20% - Accent3 7" xfId="232"/>
    <cellStyle name="20% - Accent3 7 2" xfId="233"/>
    <cellStyle name="20% - Accent3 8" xfId="234"/>
    <cellStyle name="20% - Accent3 9" xfId="235"/>
    <cellStyle name="20% - Accent4 2" xfId="236"/>
    <cellStyle name="20% - Accent4 2 2" xfId="237"/>
    <cellStyle name="20% - Accent4 2 2 2" xfId="238"/>
    <cellStyle name="20% - Accent4 2 2 2 2" xfId="239"/>
    <cellStyle name="20% - Accent4 2 2 2 3" xfId="240"/>
    <cellStyle name="20% - Accent4 2 2 3" xfId="241"/>
    <cellStyle name="20% - Accent4 2 2 3 2" xfId="242"/>
    <cellStyle name="20% - Accent4 2 2 4" xfId="243"/>
    <cellStyle name="20% - Accent4 2 2 4 2" xfId="244"/>
    <cellStyle name="20% - Accent4 2 2 5" xfId="245"/>
    <cellStyle name="20% - Accent4 2 2 6" xfId="246"/>
    <cellStyle name="20% - Accent4 2 3" xfId="247"/>
    <cellStyle name="20% - Accent4 2 3 2" xfId="248"/>
    <cellStyle name="20% - Accent4 2 3 3" xfId="249"/>
    <cellStyle name="20% - Accent4 2 4" xfId="250"/>
    <cellStyle name="20% - Accent4 2 4 2" xfId="251"/>
    <cellStyle name="20% - Accent4 2 4 3" xfId="252"/>
    <cellStyle name="20% - Accent4 2 5" xfId="253"/>
    <cellStyle name="20% - Accent4 2 5 2" xfId="254"/>
    <cellStyle name="20% - Accent4 2 6" xfId="255"/>
    <cellStyle name="20% - Accent4 2 6 2" xfId="256"/>
    <cellStyle name="20% - Accent4 2 7" xfId="257"/>
    <cellStyle name="20% - Accent4 2 8" xfId="258"/>
    <cellStyle name="20% - Accent4 3" xfId="259"/>
    <cellStyle name="20% - Accent4 3 2" xfId="260"/>
    <cellStyle name="20% - Accent4 3 2 2" xfId="261"/>
    <cellStyle name="20% - Accent4 3 2 2 2" xfId="262"/>
    <cellStyle name="20% - Accent4 3 2 2 3" xfId="263"/>
    <cellStyle name="20% - Accent4 3 2 3" xfId="264"/>
    <cellStyle name="20% - Accent4 3 2 3 2" xfId="265"/>
    <cellStyle name="20% - Accent4 3 2 4" xfId="266"/>
    <cellStyle name="20% - Accent4 3 2 4 2" xfId="267"/>
    <cellStyle name="20% - Accent4 3 2 5" xfId="268"/>
    <cellStyle name="20% - Accent4 3 2 6" xfId="269"/>
    <cellStyle name="20% - Accent4 3 3" xfId="270"/>
    <cellStyle name="20% - Accent4 3 3 2" xfId="271"/>
    <cellStyle name="20% - Accent4 3 3 3" xfId="272"/>
    <cellStyle name="20% - Accent4 3 4" xfId="273"/>
    <cellStyle name="20% - Accent4 3 4 2" xfId="274"/>
    <cellStyle name="20% - Accent4 3 4 3" xfId="275"/>
    <cellStyle name="20% - Accent4 3 5" xfId="276"/>
    <cellStyle name="20% - Accent4 3 5 2" xfId="277"/>
    <cellStyle name="20% - Accent4 3 6" xfId="278"/>
    <cellStyle name="20% - Accent4 3 6 2" xfId="279"/>
    <cellStyle name="20% - Accent4 3 7" xfId="280"/>
    <cellStyle name="20% - Accent4 3 8" xfId="281"/>
    <cellStyle name="20% - Accent4 4" xfId="282"/>
    <cellStyle name="20% - Accent4 4 2" xfId="283"/>
    <cellStyle name="20% - Accent4 4 2 2" xfId="284"/>
    <cellStyle name="20% - Accent4 4 2 3" xfId="285"/>
    <cellStyle name="20% - Accent4 4 3" xfId="286"/>
    <cellStyle name="20% - Accent4 4 3 2" xfId="287"/>
    <cellStyle name="20% - Accent4 4 3 3" xfId="288"/>
    <cellStyle name="20% - Accent4 4 4" xfId="289"/>
    <cellStyle name="20% - Accent4 4 4 2" xfId="290"/>
    <cellStyle name="20% - Accent4 4 5" xfId="291"/>
    <cellStyle name="20% - Accent4 4 6" xfId="292"/>
    <cellStyle name="20% - Accent4 5" xfId="293"/>
    <cellStyle name="20% - Accent4 5 2" xfId="294"/>
    <cellStyle name="20% - Accent4 5 3" xfId="295"/>
    <cellStyle name="20% - Accent4 6" xfId="296"/>
    <cellStyle name="20% - Accent4 6 2" xfId="297"/>
    <cellStyle name="20% - Accent4 7" xfId="298"/>
    <cellStyle name="20% - Accent4 7 2" xfId="299"/>
    <cellStyle name="20% - Accent4 8" xfId="300"/>
    <cellStyle name="20% - Accent4 9" xfId="301"/>
    <cellStyle name="20% - Accent5 2" xfId="302"/>
    <cellStyle name="20% - Accent5 2 2" xfId="303"/>
    <cellStyle name="20% - Accent5 2 2 2" xfId="304"/>
    <cellStyle name="20% - Accent5 2 2 2 2" xfId="305"/>
    <cellStyle name="20% - Accent5 2 2 2 3" xfId="306"/>
    <cellStyle name="20% - Accent5 2 2 3" xfId="307"/>
    <cellStyle name="20% - Accent5 2 2 3 2" xfId="308"/>
    <cellStyle name="20% - Accent5 2 2 4" xfId="309"/>
    <cellStyle name="20% - Accent5 2 2 4 2" xfId="310"/>
    <cellStyle name="20% - Accent5 2 2 5" xfId="311"/>
    <cellStyle name="20% - Accent5 2 2 6" xfId="312"/>
    <cellStyle name="20% - Accent5 2 3" xfId="313"/>
    <cellStyle name="20% - Accent5 2 3 2" xfId="314"/>
    <cellStyle name="20% - Accent5 2 3 3" xfId="315"/>
    <cellStyle name="20% - Accent5 2 4" xfId="316"/>
    <cellStyle name="20% - Accent5 2 4 2" xfId="317"/>
    <cellStyle name="20% - Accent5 2 4 3" xfId="318"/>
    <cellStyle name="20% - Accent5 2 5" xfId="319"/>
    <cellStyle name="20% - Accent5 2 5 2" xfId="320"/>
    <cellStyle name="20% - Accent5 2 6" xfId="321"/>
    <cellStyle name="20% - Accent5 2 6 2" xfId="322"/>
    <cellStyle name="20% - Accent5 2 7" xfId="323"/>
    <cellStyle name="20% - Accent5 2 8" xfId="324"/>
    <cellStyle name="20% - Accent5 3" xfId="325"/>
    <cellStyle name="20% - Accent5 3 2" xfId="326"/>
    <cellStyle name="20% - Accent5 3 2 2" xfId="327"/>
    <cellStyle name="20% - Accent5 3 2 2 2" xfId="328"/>
    <cellStyle name="20% - Accent5 3 2 2 3" xfId="329"/>
    <cellStyle name="20% - Accent5 3 2 3" xfId="330"/>
    <cellStyle name="20% - Accent5 3 2 3 2" xfId="331"/>
    <cellStyle name="20% - Accent5 3 2 4" xfId="332"/>
    <cellStyle name="20% - Accent5 3 2 4 2" xfId="333"/>
    <cellStyle name="20% - Accent5 3 2 5" xfId="334"/>
    <cellStyle name="20% - Accent5 3 2 6" xfId="335"/>
    <cellStyle name="20% - Accent5 3 3" xfId="336"/>
    <cellStyle name="20% - Accent5 3 3 2" xfId="337"/>
    <cellStyle name="20% - Accent5 3 3 3" xfId="338"/>
    <cellStyle name="20% - Accent5 3 4" xfId="339"/>
    <cellStyle name="20% - Accent5 3 4 2" xfId="340"/>
    <cellStyle name="20% - Accent5 3 4 3" xfId="341"/>
    <cellStyle name="20% - Accent5 3 5" xfId="342"/>
    <cellStyle name="20% - Accent5 3 5 2" xfId="343"/>
    <cellStyle name="20% - Accent5 3 6" xfId="344"/>
    <cellStyle name="20% - Accent5 3 6 2" xfId="345"/>
    <cellStyle name="20% - Accent5 3 7" xfId="346"/>
    <cellStyle name="20% - Accent5 3 8" xfId="347"/>
    <cellStyle name="20% - Accent5 4" xfId="348"/>
    <cellStyle name="20% - Accent5 4 2" xfId="349"/>
    <cellStyle name="20% - Accent5 4 2 2" xfId="350"/>
    <cellStyle name="20% - Accent5 4 2 3" xfId="351"/>
    <cellStyle name="20% - Accent5 4 3" xfId="352"/>
    <cellStyle name="20% - Accent5 4 3 2" xfId="353"/>
    <cellStyle name="20% - Accent5 4 3 3" xfId="354"/>
    <cellStyle name="20% - Accent5 4 4" xfId="355"/>
    <cellStyle name="20% - Accent5 4 4 2" xfId="356"/>
    <cellStyle name="20% - Accent5 4 5" xfId="357"/>
    <cellStyle name="20% - Accent5 4 6" xfId="358"/>
    <cellStyle name="20% - Accent5 5" xfId="359"/>
    <cellStyle name="20% - Accent5 5 2" xfId="360"/>
    <cellStyle name="20% - Accent5 5 3" xfId="361"/>
    <cellStyle name="20% - Accent5 6" xfId="362"/>
    <cellStyle name="20% - Accent5 6 2" xfId="363"/>
    <cellStyle name="20% - Accent5 7" xfId="364"/>
    <cellStyle name="20% - Accent5 7 2" xfId="365"/>
    <cellStyle name="20% - Accent5 8" xfId="366"/>
    <cellStyle name="20% - Accent5 9" xfId="367"/>
    <cellStyle name="20% - Accent6 2" xfId="368"/>
    <cellStyle name="20% - Accent6 2 2" xfId="369"/>
    <cellStyle name="20% - Accent6 2 2 2" xfId="370"/>
    <cellStyle name="20% - Accent6 2 2 2 2" xfId="371"/>
    <cellStyle name="20% - Accent6 2 2 2 3" xfId="372"/>
    <cellStyle name="20% - Accent6 2 2 3" xfId="373"/>
    <cellStyle name="20% - Accent6 2 2 3 2" xfId="374"/>
    <cellStyle name="20% - Accent6 2 2 4" xfId="375"/>
    <cellStyle name="20% - Accent6 2 2 4 2" xfId="376"/>
    <cellStyle name="20% - Accent6 2 2 5" xfId="377"/>
    <cellStyle name="20% - Accent6 2 2 6" xfId="378"/>
    <cellStyle name="20% - Accent6 2 3" xfId="379"/>
    <cellStyle name="20% - Accent6 2 3 2" xfId="380"/>
    <cellStyle name="20% - Accent6 2 3 3" xfId="381"/>
    <cellStyle name="20% - Accent6 2 4" xfId="382"/>
    <cellStyle name="20% - Accent6 2 4 2" xfId="383"/>
    <cellStyle name="20% - Accent6 2 4 3" xfId="384"/>
    <cellStyle name="20% - Accent6 2 5" xfId="385"/>
    <cellStyle name="20% - Accent6 2 5 2" xfId="386"/>
    <cellStyle name="20% - Accent6 2 6" xfId="387"/>
    <cellStyle name="20% - Accent6 2 6 2" xfId="388"/>
    <cellStyle name="20% - Accent6 2 7" xfId="389"/>
    <cellStyle name="20% - Accent6 2 8" xfId="390"/>
    <cellStyle name="20% - Accent6 3" xfId="391"/>
    <cellStyle name="20% - Accent6 3 2" xfId="392"/>
    <cellStyle name="20% - Accent6 3 2 2" xfId="393"/>
    <cellStyle name="20% - Accent6 3 2 2 2" xfId="394"/>
    <cellStyle name="20% - Accent6 3 2 2 3" xfId="395"/>
    <cellStyle name="20% - Accent6 3 2 3" xfId="396"/>
    <cellStyle name="20% - Accent6 3 2 3 2" xfId="397"/>
    <cellStyle name="20% - Accent6 3 2 4" xfId="398"/>
    <cellStyle name="20% - Accent6 3 2 4 2" xfId="399"/>
    <cellStyle name="20% - Accent6 3 2 5" xfId="400"/>
    <cellStyle name="20% - Accent6 3 2 6" xfId="401"/>
    <cellStyle name="20% - Accent6 3 3" xfId="402"/>
    <cellStyle name="20% - Accent6 3 3 2" xfId="403"/>
    <cellStyle name="20% - Accent6 3 3 3" xfId="404"/>
    <cellStyle name="20% - Accent6 3 4" xfId="405"/>
    <cellStyle name="20% - Accent6 3 4 2" xfId="406"/>
    <cellStyle name="20% - Accent6 3 4 3" xfId="407"/>
    <cellStyle name="20% - Accent6 3 5" xfId="408"/>
    <cellStyle name="20% - Accent6 3 5 2" xfId="409"/>
    <cellStyle name="20% - Accent6 3 6" xfId="410"/>
    <cellStyle name="20% - Accent6 3 6 2" xfId="411"/>
    <cellStyle name="20% - Accent6 3 7" xfId="412"/>
    <cellStyle name="20% - Accent6 3 8" xfId="413"/>
    <cellStyle name="20% - Accent6 4" xfId="414"/>
    <cellStyle name="20% - Accent6 4 2" xfId="415"/>
    <cellStyle name="20% - Accent6 4 2 2" xfId="416"/>
    <cellStyle name="20% - Accent6 4 2 3" xfId="417"/>
    <cellStyle name="20% - Accent6 4 3" xfId="418"/>
    <cellStyle name="20% - Accent6 4 3 2" xfId="419"/>
    <cellStyle name="20% - Accent6 4 3 3" xfId="420"/>
    <cellStyle name="20% - Accent6 4 4" xfId="421"/>
    <cellStyle name="20% - Accent6 4 4 2" xfId="422"/>
    <cellStyle name="20% - Accent6 4 5" xfId="423"/>
    <cellStyle name="20% - Accent6 4 6" xfId="424"/>
    <cellStyle name="20% - Accent6 5" xfId="425"/>
    <cellStyle name="20% - Accent6 5 2" xfId="426"/>
    <cellStyle name="20% - Accent6 5 3" xfId="427"/>
    <cellStyle name="20% - Accent6 6" xfId="428"/>
    <cellStyle name="20% - Accent6 6 2" xfId="429"/>
    <cellStyle name="20% - Accent6 7" xfId="430"/>
    <cellStyle name="20% - Accent6 7 2" xfId="431"/>
    <cellStyle name="20% - Accent6 8" xfId="432"/>
    <cellStyle name="20% - Accent6 9" xfId="433"/>
    <cellStyle name="40% - Accent1 2" xfId="434"/>
    <cellStyle name="40% - Accent1 2 2" xfId="435"/>
    <cellStyle name="40% - Accent1 2 2 2" xfId="436"/>
    <cellStyle name="40% - Accent1 2 2 2 2" xfId="437"/>
    <cellStyle name="40% - Accent1 2 2 2 3" xfId="438"/>
    <cellStyle name="40% - Accent1 2 2 3" xfId="439"/>
    <cellStyle name="40% - Accent1 2 2 3 2" xfId="440"/>
    <cellStyle name="40% - Accent1 2 2 4" xfId="441"/>
    <cellStyle name="40% - Accent1 2 2 4 2" xfId="442"/>
    <cellStyle name="40% - Accent1 2 2 5" xfId="443"/>
    <cellStyle name="40% - Accent1 2 2 6" xfId="444"/>
    <cellStyle name="40% - Accent1 2 3" xfId="445"/>
    <cellStyle name="40% - Accent1 2 3 2" xfId="446"/>
    <cellStyle name="40% - Accent1 2 3 3" xfId="447"/>
    <cellStyle name="40% - Accent1 2 4" xfId="448"/>
    <cellStyle name="40% - Accent1 2 4 2" xfId="449"/>
    <cellStyle name="40% - Accent1 2 4 3" xfId="450"/>
    <cellStyle name="40% - Accent1 2 5" xfId="451"/>
    <cellStyle name="40% - Accent1 2 5 2" xfId="452"/>
    <cellStyle name="40% - Accent1 2 6" xfId="453"/>
    <cellStyle name="40% - Accent1 2 6 2" xfId="454"/>
    <cellStyle name="40% - Accent1 2 7" xfId="455"/>
    <cellStyle name="40% - Accent1 2 8" xfId="456"/>
    <cellStyle name="40% - Accent1 3" xfId="457"/>
    <cellStyle name="40% - Accent1 3 2" xfId="458"/>
    <cellStyle name="40% - Accent1 3 2 2" xfId="459"/>
    <cellStyle name="40% - Accent1 3 2 2 2" xfId="460"/>
    <cellStyle name="40% - Accent1 3 2 2 3" xfId="461"/>
    <cellStyle name="40% - Accent1 3 2 3" xfId="462"/>
    <cellStyle name="40% - Accent1 3 2 3 2" xfId="463"/>
    <cellStyle name="40% - Accent1 3 2 4" xfId="464"/>
    <cellStyle name="40% - Accent1 3 2 4 2" xfId="465"/>
    <cellStyle name="40% - Accent1 3 2 5" xfId="466"/>
    <cellStyle name="40% - Accent1 3 2 6" xfId="467"/>
    <cellStyle name="40% - Accent1 3 3" xfId="468"/>
    <cellStyle name="40% - Accent1 3 3 2" xfId="469"/>
    <cellStyle name="40% - Accent1 3 3 3" xfId="470"/>
    <cellStyle name="40% - Accent1 3 4" xfId="471"/>
    <cellStyle name="40% - Accent1 3 4 2" xfId="472"/>
    <cellStyle name="40% - Accent1 3 4 3" xfId="473"/>
    <cellStyle name="40% - Accent1 3 5" xfId="474"/>
    <cellStyle name="40% - Accent1 3 5 2" xfId="475"/>
    <cellStyle name="40% - Accent1 3 6" xfId="476"/>
    <cellStyle name="40% - Accent1 3 6 2" xfId="477"/>
    <cellStyle name="40% - Accent1 3 7" xfId="478"/>
    <cellStyle name="40% - Accent1 3 8" xfId="479"/>
    <cellStyle name="40% - Accent1 4" xfId="480"/>
    <cellStyle name="40% - Accent1 4 2" xfId="481"/>
    <cellStyle name="40% - Accent1 4 2 2" xfId="482"/>
    <cellStyle name="40% - Accent1 4 2 3" xfId="483"/>
    <cellStyle name="40% - Accent1 4 3" xfId="484"/>
    <cellStyle name="40% - Accent1 4 3 2" xfId="485"/>
    <cellStyle name="40% - Accent1 4 3 3" xfId="486"/>
    <cellStyle name="40% - Accent1 4 4" xfId="487"/>
    <cellStyle name="40% - Accent1 4 4 2" xfId="488"/>
    <cellStyle name="40% - Accent1 4 5" xfId="489"/>
    <cellStyle name="40% - Accent1 4 6" xfId="490"/>
    <cellStyle name="40% - Accent1 5" xfId="491"/>
    <cellStyle name="40% - Accent1 5 2" xfId="492"/>
    <cellStyle name="40% - Accent1 5 3" xfId="493"/>
    <cellStyle name="40% - Accent1 6" xfId="494"/>
    <cellStyle name="40% - Accent1 6 2" xfId="495"/>
    <cellStyle name="40% - Accent1 7" xfId="496"/>
    <cellStyle name="40% - Accent1 7 2" xfId="497"/>
    <cellStyle name="40% - Accent1 8" xfId="498"/>
    <cellStyle name="40% - Accent1 9" xfId="499"/>
    <cellStyle name="40% - Accent2 2" xfId="500"/>
    <cellStyle name="40% - Accent2 2 2" xfId="501"/>
    <cellStyle name="40% - Accent2 2 2 2" xfId="502"/>
    <cellStyle name="40% - Accent2 2 2 2 2" xfId="503"/>
    <cellStyle name="40% - Accent2 2 2 2 3" xfId="504"/>
    <cellStyle name="40% - Accent2 2 2 3" xfId="505"/>
    <cellStyle name="40% - Accent2 2 2 3 2" xfId="506"/>
    <cellStyle name="40% - Accent2 2 2 4" xfId="507"/>
    <cellStyle name="40% - Accent2 2 2 4 2" xfId="508"/>
    <cellStyle name="40% - Accent2 2 2 5" xfId="509"/>
    <cellStyle name="40% - Accent2 2 2 6" xfId="510"/>
    <cellStyle name="40% - Accent2 2 3" xfId="511"/>
    <cellStyle name="40% - Accent2 2 3 2" xfId="512"/>
    <cellStyle name="40% - Accent2 2 3 3" xfId="513"/>
    <cellStyle name="40% - Accent2 2 4" xfId="514"/>
    <cellStyle name="40% - Accent2 2 4 2" xfId="515"/>
    <cellStyle name="40% - Accent2 2 4 3" xfId="516"/>
    <cellStyle name="40% - Accent2 2 5" xfId="517"/>
    <cellStyle name="40% - Accent2 2 5 2" xfId="518"/>
    <cellStyle name="40% - Accent2 2 6" xfId="519"/>
    <cellStyle name="40% - Accent2 2 6 2" xfId="520"/>
    <cellStyle name="40% - Accent2 2 7" xfId="521"/>
    <cellStyle name="40% - Accent2 2 8" xfId="522"/>
    <cellStyle name="40% - Accent2 3" xfId="523"/>
    <cellStyle name="40% - Accent2 3 2" xfId="524"/>
    <cellStyle name="40% - Accent2 3 2 2" xfId="525"/>
    <cellStyle name="40% - Accent2 3 2 2 2" xfId="526"/>
    <cellStyle name="40% - Accent2 3 2 2 3" xfId="527"/>
    <cellStyle name="40% - Accent2 3 2 3" xfId="528"/>
    <cellStyle name="40% - Accent2 3 2 3 2" xfId="529"/>
    <cellStyle name="40% - Accent2 3 2 4" xfId="530"/>
    <cellStyle name="40% - Accent2 3 2 4 2" xfId="531"/>
    <cellStyle name="40% - Accent2 3 2 5" xfId="532"/>
    <cellStyle name="40% - Accent2 3 2 6" xfId="533"/>
    <cellStyle name="40% - Accent2 3 3" xfId="534"/>
    <cellStyle name="40% - Accent2 3 3 2" xfId="535"/>
    <cellStyle name="40% - Accent2 3 3 3" xfId="536"/>
    <cellStyle name="40% - Accent2 3 4" xfId="537"/>
    <cellStyle name="40% - Accent2 3 4 2" xfId="538"/>
    <cellStyle name="40% - Accent2 3 4 3" xfId="539"/>
    <cellStyle name="40% - Accent2 3 5" xfId="540"/>
    <cellStyle name="40% - Accent2 3 5 2" xfId="541"/>
    <cellStyle name="40% - Accent2 3 6" xfId="542"/>
    <cellStyle name="40% - Accent2 3 6 2" xfId="543"/>
    <cellStyle name="40% - Accent2 3 7" xfId="544"/>
    <cellStyle name="40% - Accent2 3 8" xfId="545"/>
    <cellStyle name="40% - Accent2 4" xfId="546"/>
    <cellStyle name="40% - Accent2 4 2" xfId="547"/>
    <cellStyle name="40% - Accent2 4 2 2" xfId="548"/>
    <cellStyle name="40% - Accent2 4 2 3" xfId="549"/>
    <cellStyle name="40% - Accent2 4 3" xfId="550"/>
    <cellStyle name="40% - Accent2 4 3 2" xfId="551"/>
    <cellStyle name="40% - Accent2 4 3 3" xfId="552"/>
    <cellStyle name="40% - Accent2 4 4" xfId="553"/>
    <cellStyle name="40% - Accent2 4 4 2" xfId="554"/>
    <cellStyle name="40% - Accent2 4 5" xfId="555"/>
    <cellStyle name="40% - Accent2 4 6" xfId="556"/>
    <cellStyle name="40% - Accent2 5" xfId="557"/>
    <cellStyle name="40% - Accent2 5 2" xfId="558"/>
    <cellStyle name="40% - Accent2 5 3" xfId="559"/>
    <cellStyle name="40% - Accent2 6" xfId="560"/>
    <cellStyle name="40% - Accent2 6 2" xfId="561"/>
    <cellStyle name="40% - Accent2 7" xfId="562"/>
    <cellStyle name="40% - Accent2 7 2" xfId="563"/>
    <cellStyle name="40% - Accent2 8" xfId="564"/>
    <cellStyle name="40% - Accent2 9" xfId="565"/>
    <cellStyle name="40% - Accent3 2" xfId="566"/>
    <cellStyle name="40% - Accent3 2 2" xfId="567"/>
    <cellStyle name="40% - Accent3 2 2 2" xfId="568"/>
    <cellStyle name="40% - Accent3 2 2 2 2" xfId="569"/>
    <cellStyle name="40% - Accent3 2 2 2 3" xfId="570"/>
    <cellStyle name="40% - Accent3 2 2 3" xfId="571"/>
    <cellStyle name="40% - Accent3 2 2 3 2" xfId="572"/>
    <cellStyle name="40% - Accent3 2 2 4" xfId="573"/>
    <cellStyle name="40% - Accent3 2 2 4 2" xfId="574"/>
    <cellStyle name="40% - Accent3 2 2 5" xfId="575"/>
    <cellStyle name="40% - Accent3 2 2 6" xfId="576"/>
    <cellStyle name="40% - Accent3 2 3" xfId="577"/>
    <cellStyle name="40% - Accent3 2 3 2" xfId="578"/>
    <cellStyle name="40% - Accent3 2 3 3" xfId="579"/>
    <cellStyle name="40% - Accent3 2 4" xfId="580"/>
    <cellStyle name="40% - Accent3 2 4 2" xfId="581"/>
    <cellStyle name="40% - Accent3 2 4 3" xfId="582"/>
    <cellStyle name="40% - Accent3 2 5" xfId="583"/>
    <cellStyle name="40% - Accent3 2 5 2" xfId="584"/>
    <cellStyle name="40% - Accent3 2 6" xfId="585"/>
    <cellStyle name="40% - Accent3 2 6 2" xfId="586"/>
    <cellStyle name="40% - Accent3 2 7" xfId="587"/>
    <cellStyle name="40% - Accent3 2 8" xfId="588"/>
    <cellStyle name="40% - Accent3 3" xfId="589"/>
    <cellStyle name="40% - Accent3 3 2" xfId="590"/>
    <cellStyle name="40% - Accent3 3 2 2" xfId="591"/>
    <cellStyle name="40% - Accent3 3 2 2 2" xfId="592"/>
    <cellStyle name="40% - Accent3 3 2 2 3" xfId="593"/>
    <cellStyle name="40% - Accent3 3 2 3" xfId="594"/>
    <cellStyle name="40% - Accent3 3 2 3 2" xfId="595"/>
    <cellStyle name="40% - Accent3 3 2 4" xfId="596"/>
    <cellStyle name="40% - Accent3 3 2 4 2" xfId="597"/>
    <cellStyle name="40% - Accent3 3 2 5" xfId="598"/>
    <cellStyle name="40% - Accent3 3 2 6" xfId="599"/>
    <cellStyle name="40% - Accent3 3 3" xfId="600"/>
    <cellStyle name="40% - Accent3 3 3 2" xfId="601"/>
    <cellStyle name="40% - Accent3 3 3 3" xfId="602"/>
    <cellStyle name="40% - Accent3 3 4" xfId="603"/>
    <cellStyle name="40% - Accent3 3 4 2" xfId="604"/>
    <cellStyle name="40% - Accent3 3 4 3" xfId="605"/>
    <cellStyle name="40% - Accent3 3 5" xfId="606"/>
    <cellStyle name="40% - Accent3 3 5 2" xfId="607"/>
    <cellStyle name="40% - Accent3 3 6" xfId="608"/>
    <cellStyle name="40% - Accent3 3 6 2" xfId="609"/>
    <cellStyle name="40% - Accent3 3 7" xfId="610"/>
    <cellStyle name="40% - Accent3 3 8" xfId="611"/>
    <cellStyle name="40% - Accent3 4" xfId="612"/>
    <cellStyle name="40% - Accent3 4 2" xfId="613"/>
    <cellStyle name="40% - Accent3 4 2 2" xfId="614"/>
    <cellStyle name="40% - Accent3 4 2 3" xfId="615"/>
    <cellStyle name="40% - Accent3 4 3" xfId="616"/>
    <cellStyle name="40% - Accent3 4 3 2" xfId="617"/>
    <cellStyle name="40% - Accent3 4 3 3" xfId="618"/>
    <cellStyle name="40% - Accent3 4 4" xfId="619"/>
    <cellStyle name="40% - Accent3 4 4 2" xfId="620"/>
    <cellStyle name="40% - Accent3 4 5" xfId="621"/>
    <cellStyle name="40% - Accent3 4 6" xfId="622"/>
    <cellStyle name="40% - Accent3 5" xfId="623"/>
    <cellStyle name="40% - Accent3 5 2" xfId="624"/>
    <cellStyle name="40% - Accent3 5 3" xfId="625"/>
    <cellStyle name="40% - Accent3 6" xfId="626"/>
    <cellStyle name="40% - Accent3 6 2" xfId="627"/>
    <cellStyle name="40% - Accent3 7" xfId="628"/>
    <cellStyle name="40% - Accent3 7 2" xfId="629"/>
    <cellStyle name="40% - Accent3 8" xfId="630"/>
    <cellStyle name="40% - Accent3 9" xfId="631"/>
    <cellStyle name="40% - Accent4 2" xfId="632"/>
    <cellStyle name="40% - Accent4 2 2" xfId="633"/>
    <cellStyle name="40% - Accent4 2 2 2" xfId="634"/>
    <cellStyle name="40% - Accent4 2 2 2 2" xfId="635"/>
    <cellStyle name="40% - Accent4 2 2 2 3" xfId="636"/>
    <cellStyle name="40% - Accent4 2 2 3" xfId="637"/>
    <cellStyle name="40% - Accent4 2 2 3 2" xfId="638"/>
    <cellStyle name="40% - Accent4 2 2 4" xfId="639"/>
    <cellStyle name="40% - Accent4 2 2 4 2" xfId="640"/>
    <cellStyle name="40% - Accent4 2 2 5" xfId="641"/>
    <cellStyle name="40% - Accent4 2 2 6" xfId="642"/>
    <cellStyle name="40% - Accent4 2 3" xfId="643"/>
    <cellStyle name="40% - Accent4 2 3 2" xfId="644"/>
    <cellStyle name="40% - Accent4 2 3 3" xfId="645"/>
    <cellStyle name="40% - Accent4 2 4" xfId="646"/>
    <cellStyle name="40% - Accent4 2 4 2" xfId="647"/>
    <cellStyle name="40% - Accent4 2 4 3" xfId="648"/>
    <cellStyle name="40% - Accent4 2 5" xfId="649"/>
    <cellStyle name="40% - Accent4 2 5 2" xfId="650"/>
    <cellStyle name="40% - Accent4 2 6" xfId="651"/>
    <cellStyle name="40% - Accent4 2 6 2" xfId="652"/>
    <cellStyle name="40% - Accent4 2 7" xfId="653"/>
    <cellStyle name="40% - Accent4 2 8" xfId="654"/>
    <cellStyle name="40% - Accent4 3" xfId="655"/>
    <cellStyle name="40% - Accent4 3 2" xfId="656"/>
    <cellStyle name="40% - Accent4 3 2 2" xfId="657"/>
    <cellStyle name="40% - Accent4 3 2 2 2" xfId="658"/>
    <cellStyle name="40% - Accent4 3 2 2 3" xfId="659"/>
    <cellStyle name="40% - Accent4 3 2 3" xfId="660"/>
    <cellStyle name="40% - Accent4 3 2 3 2" xfId="661"/>
    <cellStyle name="40% - Accent4 3 2 4" xfId="662"/>
    <cellStyle name="40% - Accent4 3 2 4 2" xfId="663"/>
    <cellStyle name="40% - Accent4 3 2 5" xfId="664"/>
    <cellStyle name="40% - Accent4 3 2 6" xfId="665"/>
    <cellStyle name="40% - Accent4 3 3" xfId="666"/>
    <cellStyle name="40% - Accent4 3 3 2" xfId="667"/>
    <cellStyle name="40% - Accent4 3 3 3" xfId="668"/>
    <cellStyle name="40% - Accent4 3 4" xfId="669"/>
    <cellStyle name="40% - Accent4 3 4 2" xfId="670"/>
    <cellStyle name="40% - Accent4 3 4 3" xfId="671"/>
    <cellStyle name="40% - Accent4 3 5" xfId="672"/>
    <cellStyle name="40% - Accent4 3 5 2" xfId="673"/>
    <cellStyle name="40% - Accent4 3 6" xfId="674"/>
    <cellStyle name="40% - Accent4 3 6 2" xfId="675"/>
    <cellStyle name="40% - Accent4 3 7" xfId="676"/>
    <cellStyle name="40% - Accent4 3 8" xfId="677"/>
    <cellStyle name="40% - Accent4 4" xfId="678"/>
    <cellStyle name="40% - Accent4 4 2" xfId="679"/>
    <cellStyle name="40% - Accent4 4 2 2" xfId="680"/>
    <cellStyle name="40% - Accent4 4 2 3" xfId="681"/>
    <cellStyle name="40% - Accent4 4 3" xfId="682"/>
    <cellStyle name="40% - Accent4 4 3 2" xfId="683"/>
    <cellStyle name="40% - Accent4 4 3 3" xfId="684"/>
    <cellStyle name="40% - Accent4 4 4" xfId="685"/>
    <cellStyle name="40% - Accent4 4 4 2" xfId="686"/>
    <cellStyle name="40% - Accent4 4 5" xfId="687"/>
    <cellStyle name="40% - Accent4 4 6" xfId="688"/>
    <cellStyle name="40% - Accent4 5" xfId="689"/>
    <cellStyle name="40% - Accent4 5 2" xfId="690"/>
    <cellStyle name="40% - Accent4 5 3" xfId="691"/>
    <cellStyle name="40% - Accent4 6" xfId="692"/>
    <cellStyle name="40% - Accent4 6 2" xfId="693"/>
    <cellStyle name="40% - Accent4 7" xfId="694"/>
    <cellStyle name="40% - Accent4 7 2" xfId="695"/>
    <cellStyle name="40% - Accent4 8" xfId="696"/>
    <cellStyle name="40% - Accent4 9" xfId="697"/>
    <cellStyle name="40% - Accent5 2" xfId="698"/>
    <cellStyle name="40% - Accent5 2 2" xfId="699"/>
    <cellStyle name="40% - Accent5 2 2 2" xfId="700"/>
    <cellStyle name="40% - Accent5 2 2 2 2" xfId="701"/>
    <cellStyle name="40% - Accent5 2 2 2 3" xfId="702"/>
    <cellStyle name="40% - Accent5 2 2 3" xfId="703"/>
    <cellStyle name="40% - Accent5 2 2 3 2" xfId="704"/>
    <cellStyle name="40% - Accent5 2 2 4" xfId="705"/>
    <cellStyle name="40% - Accent5 2 2 4 2" xfId="706"/>
    <cellStyle name="40% - Accent5 2 2 5" xfId="707"/>
    <cellStyle name="40% - Accent5 2 2 6" xfId="708"/>
    <cellStyle name="40% - Accent5 2 3" xfId="709"/>
    <cellStyle name="40% - Accent5 2 3 2" xfId="710"/>
    <cellStyle name="40% - Accent5 2 3 3" xfId="711"/>
    <cellStyle name="40% - Accent5 2 4" xfId="712"/>
    <cellStyle name="40% - Accent5 2 4 2" xfId="713"/>
    <cellStyle name="40% - Accent5 2 4 3" xfId="714"/>
    <cellStyle name="40% - Accent5 2 5" xfId="715"/>
    <cellStyle name="40% - Accent5 2 5 2" xfId="716"/>
    <cellStyle name="40% - Accent5 2 6" xfId="717"/>
    <cellStyle name="40% - Accent5 2 6 2" xfId="718"/>
    <cellStyle name="40% - Accent5 2 7" xfId="719"/>
    <cellStyle name="40% - Accent5 2 8" xfId="720"/>
    <cellStyle name="40% - Accent5 3" xfId="721"/>
    <cellStyle name="40% - Accent5 3 2" xfId="722"/>
    <cellStyle name="40% - Accent5 3 2 2" xfId="723"/>
    <cellStyle name="40% - Accent5 3 2 2 2" xfId="724"/>
    <cellStyle name="40% - Accent5 3 2 2 3" xfId="725"/>
    <cellStyle name="40% - Accent5 3 2 3" xfId="726"/>
    <cellStyle name="40% - Accent5 3 2 3 2" xfId="727"/>
    <cellStyle name="40% - Accent5 3 2 4" xfId="728"/>
    <cellStyle name="40% - Accent5 3 2 4 2" xfId="729"/>
    <cellStyle name="40% - Accent5 3 2 5" xfId="730"/>
    <cellStyle name="40% - Accent5 3 2 6" xfId="731"/>
    <cellStyle name="40% - Accent5 3 3" xfId="732"/>
    <cellStyle name="40% - Accent5 3 3 2" xfId="733"/>
    <cellStyle name="40% - Accent5 3 3 3" xfId="734"/>
    <cellStyle name="40% - Accent5 3 4" xfId="735"/>
    <cellStyle name="40% - Accent5 3 4 2" xfId="736"/>
    <cellStyle name="40% - Accent5 3 4 3" xfId="737"/>
    <cellStyle name="40% - Accent5 3 5" xfId="738"/>
    <cellStyle name="40% - Accent5 3 5 2" xfId="739"/>
    <cellStyle name="40% - Accent5 3 6" xfId="740"/>
    <cellStyle name="40% - Accent5 3 6 2" xfId="741"/>
    <cellStyle name="40% - Accent5 3 7" xfId="742"/>
    <cellStyle name="40% - Accent5 3 8" xfId="743"/>
    <cellStyle name="40% - Accent5 4" xfId="744"/>
    <cellStyle name="40% - Accent5 4 2" xfId="745"/>
    <cellStyle name="40% - Accent5 4 2 2" xfId="746"/>
    <cellStyle name="40% - Accent5 4 2 3" xfId="747"/>
    <cellStyle name="40% - Accent5 4 3" xfId="748"/>
    <cellStyle name="40% - Accent5 4 3 2" xfId="749"/>
    <cellStyle name="40% - Accent5 4 3 3" xfId="750"/>
    <cellStyle name="40% - Accent5 4 4" xfId="751"/>
    <cellStyle name="40% - Accent5 4 4 2" xfId="752"/>
    <cellStyle name="40% - Accent5 4 5" xfId="753"/>
    <cellStyle name="40% - Accent5 4 6" xfId="754"/>
    <cellStyle name="40% - Accent5 5" xfId="755"/>
    <cellStyle name="40% - Accent5 5 2" xfId="756"/>
    <cellStyle name="40% - Accent5 5 3" xfId="757"/>
    <cellStyle name="40% - Accent5 6" xfId="758"/>
    <cellStyle name="40% - Accent5 6 2" xfId="759"/>
    <cellStyle name="40% - Accent5 7" xfId="760"/>
    <cellStyle name="40% - Accent5 7 2" xfId="761"/>
    <cellStyle name="40% - Accent5 8" xfId="762"/>
    <cellStyle name="40% - Accent5 9" xfId="763"/>
    <cellStyle name="40% - Accent6 2" xfId="764"/>
    <cellStyle name="40% - Accent6 2 2" xfId="765"/>
    <cellStyle name="40% - Accent6 2 2 2" xfId="766"/>
    <cellStyle name="40% - Accent6 2 2 2 2" xfId="767"/>
    <cellStyle name="40% - Accent6 2 2 2 3" xfId="768"/>
    <cellStyle name="40% - Accent6 2 2 3" xfId="769"/>
    <cellStyle name="40% - Accent6 2 2 3 2" xfId="770"/>
    <cellStyle name="40% - Accent6 2 2 4" xfId="771"/>
    <cellStyle name="40% - Accent6 2 2 4 2" xfId="772"/>
    <cellStyle name="40% - Accent6 2 2 5" xfId="773"/>
    <cellStyle name="40% - Accent6 2 2 6" xfId="774"/>
    <cellStyle name="40% - Accent6 2 3" xfId="775"/>
    <cellStyle name="40% - Accent6 2 3 2" xfId="776"/>
    <cellStyle name="40% - Accent6 2 3 3" xfId="777"/>
    <cellStyle name="40% - Accent6 2 4" xfId="778"/>
    <cellStyle name="40% - Accent6 2 4 2" xfId="779"/>
    <cellStyle name="40% - Accent6 2 4 3" xfId="780"/>
    <cellStyle name="40% - Accent6 2 5" xfId="781"/>
    <cellStyle name="40% - Accent6 2 5 2" xfId="782"/>
    <cellStyle name="40% - Accent6 2 6" xfId="783"/>
    <cellStyle name="40% - Accent6 2 6 2" xfId="784"/>
    <cellStyle name="40% - Accent6 2 7" xfId="785"/>
    <cellStyle name="40% - Accent6 2 8" xfId="786"/>
    <cellStyle name="40% - Accent6 3" xfId="787"/>
    <cellStyle name="40% - Accent6 3 2" xfId="788"/>
    <cellStyle name="40% - Accent6 3 2 2" xfId="789"/>
    <cellStyle name="40% - Accent6 3 2 2 2" xfId="790"/>
    <cellStyle name="40% - Accent6 3 2 2 3" xfId="791"/>
    <cellStyle name="40% - Accent6 3 2 3" xfId="792"/>
    <cellStyle name="40% - Accent6 3 2 3 2" xfId="793"/>
    <cellStyle name="40% - Accent6 3 2 4" xfId="794"/>
    <cellStyle name="40% - Accent6 3 2 4 2" xfId="795"/>
    <cellStyle name="40% - Accent6 3 2 5" xfId="796"/>
    <cellStyle name="40% - Accent6 3 2 6" xfId="797"/>
    <cellStyle name="40% - Accent6 3 3" xfId="798"/>
    <cellStyle name="40% - Accent6 3 3 2" xfId="799"/>
    <cellStyle name="40% - Accent6 3 3 3" xfId="800"/>
    <cellStyle name="40% - Accent6 3 4" xfId="801"/>
    <cellStyle name="40% - Accent6 3 4 2" xfId="802"/>
    <cellStyle name="40% - Accent6 3 4 3" xfId="803"/>
    <cellStyle name="40% - Accent6 3 5" xfId="804"/>
    <cellStyle name="40% - Accent6 3 5 2" xfId="805"/>
    <cellStyle name="40% - Accent6 3 6" xfId="806"/>
    <cellStyle name="40% - Accent6 3 6 2" xfId="807"/>
    <cellStyle name="40% - Accent6 3 7" xfId="808"/>
    <cellStyle name="40% - Accent6 3 8" xfId="809"/>
    <cellStyle name="40% - Accent6 4" xfId="810"/>
    <cellStyle name="40% - Accent6 4 2" xfId="811"/>
    <cellStyle name="40% - Accent6 4 2 2" xfId="812"/>
    <cellStyle name="40% - Accent6 4 2 3" xfId="813"/>
    <cellStyle name="40% - Accent6 4 3" xfId="814"/>
    <cellStyle name="40% - Accent6 4 3 2" xfId="815"/>
    <cellStyle name="40% - Accent6 4 3 3" xfId="816"/>
    <cellStyle name="40% - Accent6 4 4" xfId="817"/>
    <cellStyle name="40% - Accent6 4 4 2" xfId="818"/>
    <cellStyle name="40% - Accent6 4 5" xfId="819"/>
    <cellStyle name="40% - Accent6 4 6" xfId="820"/>
    <cellStyle name="40% - Accent6 5" xfId="821"/>
    <cellStyle name="40% - Accent6 5 2" xfId="822"/>
    <cellStyle name="40% - Accent6 5 3" xfId="823"/>
    <cellStyle name="40% - Accent6 6" xfId="824"/>
    <cellStyle name="40% - Accent6 6 2" xfId="825"/>
    <cellStyle name="40% - Accent6 7" xfId="826"/>
    <cellStyle name="40% - Accent6 7 2" xfId="827"/>
    <cellStyle name="40% - Accent6 8" xfId="828"/>
    <cellStyle name="40% - Accent6 9" xfId="829"/>
    <cellStyle name="60% - Accent1 2" xfId="830"/>
    <cellStyle name="60% - Accent1 3" xfId="831"/>
    <cellStyle name="60% - Accent2 2" xfId="832"/>
    <cellStyle name="60% - Accent2 3" xfId="833"/>
    <cellStyle name="60% - Accent3 2" xfId="834"/>
    <cellStyle name="60% - Accent3 3" xfId="835"/>
    <cellStyle name="60% - Accent4 2" xfId="836"/>
    <cellStyle name="60% - Accent4 3" xfId="837"/>
    <cellStyle name="60% - Accent5 2" xfId="838"/>
    <cellStyle name="60% - Accent5 3" xfId="839"/>
    <cellStyle name="60% - Accent6 2" xfId="840"/>
    <cellStyle name="60% - Accent6 3" xfId="841"/>
    <cellStyle name="Accent1 2" xfId="842"/>
    <cellStyle name="Accent1 3" xfId="843"/>
    <cellStyle name="Accent2 2" xfId="844"/>
    <cellStyle name="Accent2 3" xfId="845"/>
    <cellStyle name="Accent3 2" xfId="846"/>
    <cellStyle name="Accent3 3" xfId="847"/>
    <cellStyle name="Accent4 2" xfId="848"/>
    <cellStyle name="Accent4 3" xfId="849"/>
    <cellStyle name="Accent5 2" xfId="850"/>
    <cellStyle name="Accent5 3" xfId="851"/>
    <cellStyle name="Accent6 2" xfId="852"/>
    <cellStyle name="Accent6 3" xfId="853"/>
    <cellStyle name="Bad 2" xfId="854"/>
    <cellStyle name="Bad 3" xfId="855"/>
    <cellStyle name="Calculation 2" xfId="856"/>
    <cellStyle name="Calculation 3" xfId="857"/>
    <cellStyle name="Check Cell 2" xfId="858"/>
    <cellStyle name="Check Cell 3" xfId="859"/>
    <cellStyle name="Comma" xfId="1" builtinId="3"/>
    <cellStyle name="Comma [0] 2" xfId="860"/>
    <cellStyle name="Comma [0] 2 2" xfId="861"/>
    <cellStyle name="Comma 10" xfId="13"/>
    <cellStyle name="Comma 10 2" xfId="862"/>
    <cellStyle name="Comma 11" xfId="863"/>
    <cellStyle name="Comma 11 2" xfId="864"/>
    <cellStyle name="Comma 12" xfId="865"/>
    <cellStyle name="Comma 12 2" xfId="866"/>
    <cellStyle name="Comma 12 3" xfId="867"/>
    <cellStyle name="Comma 13" xfId="868"/>
    <cellStyle name="Comma 13 2" xfId="869"/>
    <cellStyle name="Comma 14" xfId="870"/>
    <cellStyle name="Comma 14 2" xfId="871"/>
    <cellStyle name="Comma 15" xfId="872"/>
    <cellStyle name="Comma 15 2" xfId="873"/>
    <cellStyle name="Comma 16" xfId="874"/>
    <cellStyle name="Comma 16 2" xfId="875"/>
    <cellStyle name="Comma 17" xfId="876"/>
    <cellStyle name="Comma 17 2" xfId="877"/>
    <cellStyle name="Comma 18" xfId="878"/>
    <cellStyle name="Comma 19" xfId="879"/>
    <cellStyle name="Comma 2" xfId="880"/>
    <cellStyle name="Comma 2 2" xfId="881"/>
    <cellStyle name="Comma 2 2 2" xfId="882"/>
    <cellStyle name="Comma 2 2 2 2" xfId="20"/>
    <cellStyle name="Comma 2 2 3" xfId="883"/>
    <cellStyle name="Comma 2 3" xfId="884"/>
    <cellStyle name="Comma 2 3 2" xfId="885"/>
    <cellStyle name="Comma 2 4" xfId="886"/>
    <cellStyle name="Comma 2 5" xfId="887"/>
    <cellStyle name="Comma 2 6" xfId="888"/>
    <cellStyle name="Comma 20" xfId="889"/>
    <cellStyle name="Comma 21" xfId="890"/>
    <cellStyle name="Comma 22" xfId="891"/>
    <cellStyle name="Comma 23" xfId="892"/>
    <cellStyle name="Comma 24" xfId="893"/>
    <cellStyle name="Comma 25" xfId="894"/>
    <cellStyle name="Comma 26" xfId="895"/>
    <cellStyle name="Comma 27" xfId="896"/>
    <cellStyle name="Comma 28" xfId="897"/>
    <cellStyle name="Comma 3" xfId="898"/>
    <cellStyle name="Comma 3 2" xfId="899"/>
    <cellStyle name="Comma 3 2 2" xfId="900"/>
    <cellStyle name="Comma 3 2 3" xfId="901"/>
    <cellStyle name="Comma 3 3" xfId="902"/>
    <cellStyle name="Comma 3 3 2" xfId="903"/>
    <cellStyle name="Comma 3 4" xfId="904"/>
    <cellStyle name="Comma 3 5" xfId="905"/>
    <cellStyle name="Comma 32" xfId="5"/>
    <cellStyle name="Comma 33" xfId="6"/>
    <cellStyle name="Comma 34" xfId="7"/>
    <cellStyle name="Comma 35" xfId="8"/>
    <cellStyle name="Comma 36" xfId="9"/>
    <cellStyle name="Comma 4" xfId="10"/>
    <cellStyle name="Comma 4 10" xfId="906"/>
    <cellStyle name="Comma 4 10 2" xfId="907"/>
    <cellStyle name="Comma 4 11" xfId="908"/>
    <cellStyle name="Comma 4 2" xfId="909"/>
    <cellStyle name="Comma 4 2 2" xfId="910"/>
    <cellStyle name="Comma 4 2 2 2" xfId="911"/>
    <cellStyle name="Comma 4 2 2 2 2" xfId="912"/>
    <cellStyle name="Comma 4 2 2 2 3" xfId="913"/>
    <cellStyle name="Comma 4 2 2 3" xfId="914"/>
    <cellStyle name="Comma 4 2 2 3 2" xfId="915"/>
    <cellStyle name="Comma 4 2 2 3 3" xfId="916"/>
    <cellStyle name="Comma 4 2 2 4" xfId="917"/>
    <cellStyle name="Comma 4 2 2 4 2" xfId="918"/>
    <cellStyle name="Comma 4 2 2 5" xfId="919"/>
    <cellStyle name="Comma 4 2 2 6" xfId="920"/>
    <cellStyle name="Comma 4 2 3" xfId="921"/>
    <cellStyle name="Comma 4 2 3 2" xfId="922"/>
    <cellStyle name="Comma 4 2 3 3" xfId="923"/>
    <cellStyle name="Comma 4 2 4" xfId="924"/>
    <cellStyle name="Comma 4 2 4 2" xfId="925"/>
    <cellStyle name="Comma 4 2 4 3" xfId="926"/>
    <cellStyle name="Comma 4 2 5" xfId="927"/>
    <cellStyle name="Comma 4 2 5 2" xfId="928"/>
    <cellStyle name="Comma 4 2 5 3" xfId="929"/>
    <cellStyle name="Comma 4 2 6" xfId="930"/>
    <cellStyle name="Comma 4 2 6 2" xfId="931"/>
    <cellStyle name="Comma 4 2 7" xfId="932"/>
    <cellStyle name="Comma 4 2 8" xfId="933"/>
    <cellStyle name="Comma 4 3" xfId="934"/>
    <cellStyle name="Comma 4 3 2" xfId="935"/>
    <cellStyle name="Comma 4 3 2 2" xfId="936"/>
    <cellStyle name="Comma 4 3 2 2 2" xfId="937"/>
    <cellStyle name="Comma 4 3 2 2 3" xfId="938"/>
    <cellStyle name="Comma 4 3 2 3" xfId="939"/>
    <cellStyle name="Comma 4 3 2 3 2" xfId="940"/>
    <cellStyle name="Comma 4 3 2 4" xfId="941"/>
    <cellStyle name="Comma 4 3 2 4 2" xfId="942"/>
    <cellStyle name="Comma 4 3 2 5" xfId="943"/>
    <cellStyle name="Comma 4 3 2 6" xfId="944"/>
    <cellStyle name="Comma 4 3 3" xfId="945"/>
    <cellStyle name="Comma 4 3 3 2" xfId="946"/>
    <cellStyle name="Comma 4 3 3 3" xfId="947"/>
    <cellStyle name="Comma 4 3 4" xfId="948"/>
    <cellStyle name="Comma 4 3 4 2" xfId="949"/>
    <cellStyle name="Comma 4 3 4 3" xfId="950"/>
    <cellStyle name="Comma 4 3 5" xfId="951"/>
    <cellStyle name="Comma 4 3 5 2" xfId="952"/>
    <cellStyle name="Comma 4 3 6" xfId="953"/>
    <cellStyle name="Comma 4 3 6 2" xfId="954"/>
    <cellStyle name="Comma 4 3 7" xfId="955"/>
    <cellStyle name="Comma 4 3 8" xfId="956"/>
    <cellStyle name="Comma 4 4" xfId="957"/>
    <cellStyle name="Comma 4 4 2" xfId="958"/>
    <cellStyle name="Comma 4 4 2 2" xfId="959"/>
    <cellStyle name="Comma 4 4 2 2 2" xfId="960"/>
    <cellStyle name="Comma 4 4 2 2 3" xfId="961"/>
    <cellStyle name="Comma 4 4 2 3" xfId="962"/>
    <cellStyle name="Comma 4 4 2 3 2" xfId="963"/>
    <cellStyle name="Comma 4 4 2 4" xfId="964"/>
    <cellStyle name="Comma 4 4 2 4 2" xfId="965"/>
    <cellStyle name="Comma 4 4 2 5" xfId="966"/>
    <cellStyle name="Comma 4 4 2 6" xfId="967"/>
    <cellStyle name="Comma 4 4 3" xfId="968"/>
    <cellStyle name="Comma 4 4 3 2" xfId="969"/>
    <cellStyle name="Comma 4 4 3 3" xfId="970"/>
    <cellStyle name="Comma 4 4 4" xfId="971"/>
    <cellStyle name="Comma 4 4 4 2" xfId="972"/>
    <cellStyle name="Comma 4 4 4 3" xfId="973"/>
    <cellStyle name="Comma 4 4 5" xfId="974"/>
    <cellStyle name="Comma 4 4 5 2" xfId="975"/>
    <cellStyle name="Comma 4 4 6" xfId="976"/>
    <cellStyle name="Comma 4 4 6 2" xfId="977"/>
    <cellStyle name="Comma 4 4 7" xfId="978"/>
    <cellStyle name="Comma 4 4 8" xfId="979"/>
    <cellStyle name="Comma 4 5" xfId="980"/>
    <cellStyle name="Comma 4 5 2" xfId="981"/>
    <cellStyle name="Comma 4 5 3" xfId="982"/>
    <cellStyle name="Comma 4 6" xfId="983"/>
    <cellStyle name="Comma 4 6 2" xfId="984"/>
    <cellStyle name="Comma 4 6 2 2" xfId="985"/>
    <cellStyle name="Comma 4 6 2 3" xfId="986"/>
    <cellStyle name="Comma 4 6 3" xfId="987"/>
    <cellStyle name="Comma 4 6 3 2" xfId="988"/>
    <cellStyle name="Comma 4 6 3 3" xfId="989"/>
    <cellStyle name="Comma 4 6 4" xfId="990"/>
    <cellStyle name="Comma 4 6 4 2" xfId="991"/>
    <cellStyle name="Comma 4 6 5" xfId="992"/>
    <cellStyle name="Comma 4 6 6" xfId="993"/>
    <cellStyle name="Comma 4 7" xfId="994"/>
    <cellStyle name="Comma 4 7 2" xfId="995"/>
    <cellStyle name="Comma 4 7 3" xfId="996"/>
    <cellStyle name="Comma 4 8" xfId="997"/>
    <cellStyle name="Comma 4 8 2" xfId="998"/>
    <cellStyle name="Comma 4 8 3" xfId="999"/>
    <cellStyle name="Comma 4 9" xfId="1000"/>
    <cellStyle name="Comma 4 9 2" xfId="1001"/>
    <cellStyle name="Comma 5" xfId="1002"/>
    <cellStyle name="Comma 5 10" xfId="1003"/>
    <cellStyle name="Comma 5 2" xfId="1004"/>
    <cellStyle name="Comma 5 2 2" xfId="1005"/>
    <cellStyle name="Comma 5 2 2 2" xfId="1006"/>
    <cellStyle name="Comma 5 2 2 2 2" xfId="1007"/>
    <cellStyle name="Comma 5 2 2 2 3" xfId="1008"/>
    <cellStyle name="Comma 5 2 2 3" xfId="1009"/>
    <cellStyle name="Comma 5 2 2 3 2" xfId="1010"/>
    <cellStyle name="Comma 5 2 2 4" xfId="1011"/>
    <cellStyle name="Comma 5 2 2 4 2" xfId="1012"/>
    <cellStyle name="Comma 5 2 2 5" xfId="1013"/>
    <cellStyle name="Comma 5 2 2 6" xfId="1014"/>
    <cellStyle name="Comma 5 2 3" xfId="1015"/>
    <cellStyle name="Comma 5 2 3 2" xfId="1016"/>
    <cellStyle name="Comma 5 2 3 3" xfId="1017"/>
    <cellStyle name="Comma 5 2 4" xfId="1018"/>
    <cellStyle name="Comma 5 2 4 2" xfId="1019"/>
    <cellStyle name="Comma 5 2 4 3" xfId="1020"/>
    <cellStyle name="Comma 5 2 5" xfId="1021"/>
    <cellStyle name="Comma 5 2 5 2" xfId="1022"/>
    <cellStyle name="Comma 5 2 6" xfId="1023"/>
    <cellStyle name="Comma 5 2 6 2" xfId="1024"/>
    <cellStyle name="Comma 5 2 7" xfId="1025"/>
    <cellStyle name="Comma 5 2 8" xfId="1026"/>
    <cellStyle name="Comma 5 3" xfId="1027"/>
    <cellStyle name="Comma 5 3 2" xfId="1028"/>
    <cellStyle name="Comma 5 3 2 2" xfId="1029"/>
    <cellStyle name="Comma 5 3 2 2 2" xfId="1030"/>
    <cellStyle name="Comma 5 3 2 2 3" xfId="1031"/>
    <cellStyle name="Comma 5 3 2 3" xfId="1032"/>
    <cellStyle name="Comma 5 3 2 3 2" xfId="1033"/>
    <cellStyle name="Comma 5 3 2 4" xfId="1034"/>
    <cellStyle name="Comma 5 3 2 4 2" xfId="1035"/>
    <cellStyle name="Comma 5 3 2 5" xfId="1036"/>
    <cellStyle name="Comma 5 3 2 6" xfId="1037"/>
    <cellStyle name="Comma 5 3 3" xfId="1038"/>
    <cellStyle name="Comma 5 3 3 2" xfId="1039"/>
    <cellStyle name="Comma 5 3 3 3" xfId="1040"/>
    <cellStyle name="Comma 5 3 4" xfId="1041"/>
    <cellStyle name="Comma 5 3 4 2" xfId="1042"/>
    <cellStyle name="Comma 5 3 4 3" xfId="1043"/>
    <cellStyle name="Comma 5 3 5" xfId="1044"/>
    <cellStyle name="Comma 5 3 5 2" xfId="1045"/>
    <cellStyle name="Comma 5 3 6" xfId="1046"/>
    <cellStyle name="Comma 5 3 6 2" xfId="1047"/>
    <cellStyle name="Comma 5 3 7" xfId="1048"/>
    <cellStyle name="Comma 5 3 8" xfId="1049"/>
    <cellStyle name="Comma 5 4" xfId="1050"/>
    <cellStyle name="Comma 5 4 2" xfId="1051"/>
    <cellStyle name="Comma 5 5" xfId="1052"/>
    <cellStyle name="Comma 5 5 2" xfId="1053"/>
    <cellStyle name="Comma 5 5 2 2" xfId="1054"/>
    <cellStyle name="Comma 5 5 2 3" xfId="1055"/>
    <cellStyle name="Comma 5 5 3" xfId="1056"/>
    <cellStyle name="Comma 5 5 3 2" xfId="1057"/>
    <cellStyle name="Comma 5 5 3 3" xfId="1058"/>
    <cellStyle name="Comma 5 5 4" xfId="1059"/>
    <cellStyle name="Comma 5 5 4 2" xfId="1060"/>
    <cellStyle name="Comma 5 5 5" xfId="1061"/>
    <cellStyle name="Comma 5 5 6" xfId="1062"/>
    <cellStyle name="Comma 5 6" xfId="1063"/>
    <cellStyle name="Comma 5 6 2" xfId="1064"/>
    <cellStyle name="Comma 5 6 3" xfId="1065"/>
    <cellStyle name="Comma 5 7" xfId="1066"/>
    <cellStyle name="Comma 5 7 2" xfId="1067"/>
    <cellStyle name="Comma 5 8" xfId="1068"/>
    <cellStyle name="Comma 5 8 2" xfId="1069"/>
    <cellStyle name="Comma 5 9" xfId="1070"/>
    <cellStyle name="Comma 5 9 2" xfId="1071"/>
    <cellStyle name="Comma 6" xfId="1072"/>
    <cellStyle name="Comma 6 2" xfId="1073"/>
    <cellStyle name="Comma 7" xfId="1074"/>
    <cellStyle name="Comma 7 2" xfId="1075"/>
    <cellStyle name="Comma 7 2 2" xfId="1076"/>
    <cellStyle name="Comma 7 2 2 2" xfId="1077"/>
    <cellStyle name="Comma 7 2 2 3" xfId="1078"/>
    <cellStyle name="Comma 7 2 3" xfId="1079"/>
    <cellStyle name="Comma 7 2 3 2" xfId="1080"/>
    <cellStyle name="Comma 7 2 3 3" xfId="1081"/>
    <cellStyle name="Comma 7 2 4" xfId="1082"/>
    <cellStyle name="Comma 7 2 4 2" xfId="1083"/>
    <cellStyle name="Comma 7 2 5" xfId="1084"/>
    <cellStyle name="Comma 7 2 6" xfId="1085"/>
    <cellStyle name="Comma 7 3" xfId="1086"/>
    <cellStyle name="Comma 7 3 2" xfId="1087"/>
    <cellStyle name="Comma 7 3 3" xfId="1088"/>
    <cellStyle name="Comma 7 4" xfId="1089"/>
    <cellStyle name="Comma 7 4 2" xfId="1090"/>
    <cellStyle name="Comma 7 4 3" xfId="1091"/>
    <cellStyle name="Comma 7 5" xfId="1092"/>
    <cellStyle name="Comma 7 5 2" xfId="1093"/>
    <cellStyle name="Comma 7 6" xfId="1094"/>
    <cellStyle name="Comma 8" xfId="1095"/>
    <cellStyle name="Comma 8 2" xfId="1096"/>
    <cellStyle name="Comma 8 2 2" xfId="1097"/>
    <cellStyle name="Comma 8 3" xfId="1098"/>
    <cellStyle name="Comma 8 4" xfId="1099"/>
    <cellStyle name="Comma 8 5" xfId="1100"/>
    <cellStyle name="Comma 8 6" xfId="1101"/>
    <cellStyle name="Comma 8 7" xfId="1102"/>
    <cellStyle name="Comma 9" xfId="1103"/>
    <cellStyle name="Comma 9 2" xfId="1104"/>
    <cellStyle name="Comma0" xfId="1105"/>
    <cellStyle name="Comma0 2" xfId="1106"/>
    <cellStyle name="Currency" xfId="2" builtinId="4"/>
    <cellStyle name="Currency [0] 2" xfId="1107"/>
    <cellStyle name="Currency [0] 2 2" xfId="1108"/>
    <cellStyle name="Currency 10" xfId="14"/>
    <cellStyle name="Currency 10 2" xfId="1109"/>
    <cellStyle name="Currency 10 3" xfId="1110"/>
    <cellStyle name="Currency 10 4" xfId="1111"/>
    <cellStyle name="Currency 11" xfId="1112"/>
    <cellStyle name="Currency 11 2" xfId="1113"/>
    <cellStyle name="Currency 12" xfId="1114"/>
    <cellStyle name="Currency 12 2" xfId="1115"/>
    <cellStyle name="Currency 13" xfId="1116"/>
    <cellStyle name="Currency 13 2" xfId="1117"/>
    <cellStyle name="Currency 14" xfId="1118"/>
    <cellStyle name="Currency 15" xfId="1119"/>
    <cellStyle name="Currency 16" xfId="1120"/>
    <cellStyle name="Currency 17" xfId="1121"/>
    <cellStyle name="Currency 18" xfId="1122"/>
    <cellStyle name="Currency 19" xfId="1123"/>
    <cellStyle name="Currency 2" xfId="3"/>
    <cellStyle name="Currency 2 2" xfId="17"/>
    <cellStyle name="Currency 2 2 2" xfId="1124"/>
    <cellStyle name="Currency 2 3" xfId="1125"/>
    <cellStyle name="Currency 2 3 2" xfId="1126"/>
    <cellStyle name="Currency 2 4" xfId="1127"/>
    <cellStyle name="Currency 2 4 2" xfId="1128"/>
    <cellStyle name="Currency 2 4 3" xfId="1129"/>
    <cellStyle name="Currency 2 5" xfId="1130"/>
    <cellStyle name="Currency 2 6" xfId="1131"/>
    <cellStyle name="Currency 20" xfId="1132"/>
    <cellStyle name="Currency 21" xfId="1133"/>
    <cellStyle name="Currency 22" xfId="1134"/>
    <cellStyle name="Currency 23" xfId="1135"/>
    <cellStyle name="Currency 24" xfId="1136"/>
    <cellStyle name="Currency 25" xfId="1137"/>
    <cellStyle name="Currency 26" xfId="1138"/>
    <cellStyle name="Currency 3" xfId="1139"/>
    <cellStyle name="Currency 3 2" xfId="1140"/>
    <cellStyle name="Currency 3 2 2" xfId="1141"/>
    <cellStyle name="Currency 3 3" xfId="1142"/>
    <cellStyle name="Currency 3 3 2" xfId="1143"/>
    <cellStyle name="Currency 3 4" xfId="1144"/>
    <cellStyle name="Currency 3 5" xfId="1145"/>
    <cellStyle name="Currency 4" xfId="1146"/>
    <cellStyle name="Currency 4 2" xfId="1147"/>
    <cellStyle name="Currency 4 2 2" xfId="1148"/>
    <cellStyle name="Currency 4 2 2 2" xfId="1149"/>
    <cellStyle name="Currency 4 2 2 2 2" xfId="1150"/>
    <cellStyle name="Currency 4 2 2 2 3" xfId="1151"/>
    <cellStyle name="Currency 4 2 2 3" xfId="1152"/>
    <cellStyle name="Currency 4 2 2 3 2" xfId="1153"/>
    <cellStyle name="Currency 4 2 2 4" xfId="1154"/>
    <cellStyle name="Currency 4 2 2 4 2" xfId="1155"/>
    <cellStyle name="Currency 4 2 2 5" xfId="1156"/>
    <cellStyle name="Currency 4 2 2 6" xfId="1157"/>
    <cellStyle name="Currency 4 2 3" xfId="1158"/>
    <cellStyle name="Currency 4 2 3 2" xfId="1159"/>
    <cellStyle name="Currency 4 2 3 3" xfId="1160"/>
    <cellStyle name="Currency 4 2 4" xfId="1161"/>
    <cellStyle name="Currency 4 2 4 2" xfId="1162"/>
    <cellStyle name="Currency 4 2 4 3" xfId="1163"/>
    <cellStyle name="Currency 4 2 5" xfId="1164"/>
    <cellStyle name="Currency 4 2 5 2" xfId="1165"/>
    <cellStyle name="Currency 4 2 6" xfId="1166"/>
    <cellStyle name="Currency 4 2 7" xfId="1167"/>
    <cellStyle name="Currency 4 3" xfId="1168"/>
    <cellStyle name="Currency 4 4" xfId="1169"/>
    <cellStyle name="Currency 4 5" xfId="19"/>
    <cellStyle name="Currency 5" xfId="1170"/>
    <cellStyle name="Currency 5 2" xfId="1171"/>
    <cellStyle name="Currency 6" xfId="1172"/>
    <cellStyle name="Currency 6 2" xfId="1173"/>
    <cellStyle name="Currency 7" xfId="1174"/>
    <cellStyle name="Currency 7 2" xfId="1175"/>
    <cellStyle name="Currency 7 2 2" xfId="1176"/>
    <cellStyle name="Currency 7 2 3" xfId="1177"/>
    <cellStyle name="Currency 7 3" xfId="1178"/>
    <cellStyle name="Currency 7 3 2" xfId="1179"/>
    <cellStyle name="Currency 7 3 3" xfId="1180"/>
    <cellStyle name="Currency 7 4" xfId="1181"/>
    <cellStyle name="Currency 7 5" xfId="1182"/>
    <cellStyle name="Currency 7 6" xfId="1183"/>
    <cellStyle name="Currency 8" xfId="1184"/>
    <cellStyle name="Currency 8 2" xfId="1185"/>
    <cellStyle name="Currency 8 3" xfId="1186"/>
    <cellStyle name="Currency 8 4" xfId="1187"/>
    <cellStyle name="Currency 9" xfId="1188"/>
    <cellStyle name="Currency 9 2" xfId="1189"/>
    <cellStyle name="Currency0" xfId="1190"/>
    <cellStyle name="Currency0 2" xfId="1191"/>
    <cellStyle name="Date" xfId="1192"/>
    <cellStyle name="Date 2" xfId="1193"/>
    <cellStyle name="Explanatory Text 2" xfId="1194"/>
    <cellStyle name="Explanatory Text 3" xfId="1195"/>
    <cellStyle name="Fixed" xfId="1196"/>
    <cellStyle name="Fixed 2" xfId="1197"/>
    <cellStyle name="Good 2" xfId="1198"/>
    <cellStyle name="Good 3" xfId="1199"/>
    <cellStyle name="Grey" xfId="1200"/>
    <cellStyle name="Grey 2" xfId="1201"/>
    <cellStyle name="Heading 1 2" xfId="1202"/>
    <cellStyle name="Heading 1 3" xfId="1203"/>
    <cellStyle name="Heading 2 2" xfId="1204"/>
    <cellStyle name="Heading 2 3" xfId="1205"/>
    <cellStyle name="Heading 3 10" xfId="1206"/>
    <cellStyle name="Heading 3 2" xfId="1207"/>
    <cellStyle name="Heading 3 3" xfId="1208"/>
    <cellStyle name="Heading 3 3 2" xfId="1209"/>
    <cellStyle name="Heading 3 4" xfId="1210"/>
    <cellStyle name="Heading 3 4 2" xfId="1211"/>
    <cellStyle name="Heading 3 5" xfId="1212"/>
    <cellStyle name="Heading 3 5 2" xfId="1213"/>
    <cellStyle name="Heading 3 6" xfId="1214"/>
    <cellStyle name="Heading 3 6 2" xfId="1215"/>
    <cellStyle name="Heading 3 7" xfId="1216"/>
    <cellStyle name="Heading 3 7 2" xfId="1217"/>
    <cellStyle name="Heading 3 8" xfId="1218"/>
    <cellStyle name="Heading 3 8 2" xfId="1219"/>
    <cellStyle name="Heading 3 9" xfId="1220"/>
    <cellStyle name="Heading 4 2" xfId="1221"/>
    <cellStyle name="Heading 4 3" xfId="1222"/>
    <cellStyle name="Hyperlink" xfId="2166" builtinId="8"/>
    <cellStyle name="Hyperlink 2" xfId="1223"/>
    <cellStyle name="Hyperlink 2 2" xfId="1224"/>
    <cellStyle name="Hyperlink 2 3" xfId="1225"/>
    <cellStyle name="Hyperlink 2 4" xfId="1226"/>
    <cellStyle name="Hyperlink 3" xfId="1227"/>
    <cellStyle name="Hyperlink 3 2" xfId="1228"/>
    <cellStyle name="Hyperlink 4" xfId="1229"/>
    <cellStyle name="Hyperlink 5" xfId="1230"/>
    <cellStyle name="Input [yellow]" xfId="1231"/>
    <cellStyle name="Input [yellow] 2" xfId="1232"/>
    <cellStyle name="Input 2" xfId="1233"/>
    <cellStyle name="Input 3" xfId="1234"/>
    <cellStyle name="Input 4" xfId="1235"/>
    <cellStyle name="John" xfId="1236"/>
    <cellStyle name="Linked Cell 2" xfId="1237"/>
    <cellStyle name="Linked Cell 3" xfId="1238"/>
    <cellStyle name="M" xfId="1239"/>
    <cellStyle name="M 2" xfId="1240"/>
    <cellStyle name="M.00" xfId="1241"/>
    <cellStyle name="M.00 2" xfId="1242"/>
    <cellStyle name="M_9. Rev2Cost_GDPIPI" xfId="1243"/>
    <cellStyle name="M_9. Rev2Cost_GDPIPI 2" xfId="1244"/>
    <cellStyle name="M_lists" xfId="1245"/>
    <cellStyle name="M_lists 2" xfId="1246"/>
    <cellStyle name="M_lists_4. Current Monthly Fixed Charge" xfId="1247"/>
    <cellStyle name="M_Sheet4" xfId="1248"/>
    <cellStyle name="M_Sheet4 2" xfId="1249"/>
    <cellStyle name="Neutral 2" xfId="1250"/>
    <cellStyle name="Neutral 3" xfId="1251"/>
    <cellStyle name="Normal" xfId="0" builtinId="0"/>
    <cellStyle name="Normal - Style1" xfId="1252"/>
    <cellStyle name="Normal - Style1 2" xfId="1253"/>
    <cellStyle name="Normal 10" xfId="1254"/>
    <cellStyle name="Normal 10 2" xfId="1255"/>
    <cellStyle name="Normal 10 2 2" xfId="1256"/>
    <cellStyle name="Normal 10 2 3" xfId="1257"/>
    <cellStyle name="Normal 10 3" xfId="1258"/>
    <cellStyle name="Normal 10 3 2" xfId="1259"/>
    <cellStyle name="Normal 10 3 3" xfId="1260"/>
    <cellStyle name="Normal 10 4" xfId="1261"/>
    <cellStyle name="Normal 10 5" xfId="1262"/>
    <cellStyle name="Normal 10 6" xfId="1263"/>
    <cellStyle name="Normal 11" xfId="1264"/>
    <cellStyle name="Normal 11 2" xfId="1265"/>
    <cellStyle name="Normal 11 2 2" xfId="1266"/>
    <cellStyle name="Normal 11 2 3" xfId="1267"/>
    <cellStyle name="Normal 11 3" xfId="1268"/>
    <cellStyle name="Normal 11 3 2" xfId="1269"/>
    <cellStyle name="Normal 11 3 3" xfId="1270"/>
    <cellStyle name="Normal 11 4" xfId="1271"/>
    <cellStyle name="Normal 11 5" xfId="1272"/>
    <cellStyle name="Normal 11 6" xfId="1273"/>
    <cellStyle name="Normal 12" xfId="1274"/>
    <cellStyle name="Normal 12 2" xfId="1275"/>
    <cellStyle name="Normal 12 2 2" xfId="1276"/>
    <cellStyle name="Normal 12 2 3" xfId="1277"/>
    <cellStyle name="Normal 12 3" xfId="1278"/>
    <cellStyle name="Normal 12 3 2" xfId="1279"/>
    <cellStyle name="Normal 12 3 3" xfId="1280"/>
    <cellStyle name="Normal 12 4" xfId="1281"/>
    <cellStyle name="Normal 12 5" xfId="1282"/>
    <cellStyle name="Normal 12 6" xfId="1283"/>
    <cellStyle name="Normal 13" xfId="1284"/>
    <cellStyle name="Normal 13 2" xfId="1285"/>
    <cellStyle name="Normal 13 2 2" xfId="1286"/>
    <cellStyle name="Normal 13 2 3" xfId="1287"/>
    <cellStyle name="Normal 13 3" xfId="1288"/>
    <cellStyle name="Normal 13 3 2" xfId="1289"/>
    <cellStyle name="Normal 13 3 3" xfId="1290"/>
    <cellStyle name="Normal 13 4" xfId="1291"/>
    <cellStyle name="Normal 13 5" xfId="1292"/>
    <cellStyle name="Normal 14" xfId="1293"/>
    <cellStyle name="Normal 14 2" xfId="1294"/>
    <cellStyle name="Normal 14 2 2" xfId="1295"/>
    <cellStyle name="Normal 14 2 3" xfId="1296"/>
    <cellStyle name="Normal 14 3" xfId="1297"/>
    <cellStyle name="Normal 14 3 2" xfId="1298"/>
    <cellStyle name="Normal 14 3 3" xfId="1299"/>
    <cellStyle name="Normal 14 4" xfId="1300"/>
    <cellStyle name="Normal 14 5" xfId="1301"/>
    <cellStyle name="Normal 15" xfId="1302"/>
    <cellStyle name="Normal 15 2" xfId="1303"/>
    <cellStyle name="Normal 15 2 2" xfId="1304"/>
    <cellStyle name="Normal 15 2 3" xfId="1305"/>
    <cellStyle name="Normal 15 3" xfId="1306"/>
    <cellStyle name="Normal 15 3 2" xfId="1307"/>
    <cellStyle name="Normal 15 3 3" xfId="1308"/>
    <cellStyle name="Normal 15 4" xfId="1309"/>
    <cellStyle name="Normal 15 5" xfId="1310"/>
    <cellStyle name="Normal 16" xfId="1311"/>
    <cellStyle name="Normal 16 2" xfId="1312"/>
    <cellStyle name="Normal 16 2 2" xfId="1313"/>
    <cellStyle name="Normal 16 2 3" xfId="1314"/>
    <cellStyle name="Normal 16 3" xfId="1315"/>
    <cellStyle name="Normal 16 3 2" xfId="1316"/>
    <cellStyle name="Normal 16 3 3" xfId="1317"/>
    <cellStyle name="Normal 16 4" xfId="1318"/>
    <cellStyle name="Normal 16 5" xfId="1319"/>
    <cellStyle name="Normal 167" xfId="1320"/>
    <cellStyle name="Normal 168" xfId="1321"/>
    <cellStyle name="Normal 169" xfId="1322"/>
    <cellStyle name="Normal 17" xfId="1323"/>
    <cellStyle name="Normal 17 2" xfId="1324"/>
    <cellStyle name="Normal 17 2 2" xfId="1325"/>
    <cellStyle name="Normal 17 2 3" xfId="1326"/>
    <cellStyle name="Normal 17 3" xfId="1327"/>
    <cellStyle name="Normal 17 3 2" xfId="1328"/>
    <cellStyle name="Normal 17 3 3" xfId="1329"/>
    <cellStyle name="Normal 17 4" xfId="1330"/>
    <cellStyle name="Normal 17 5" xfId="1331"/>
    <cellStyle name="Normal 170" xfId="1332"/>
    <cellStyle name="Normal 171" xfId="1333"/>
    <cellStyle name="Normal 18" xfId="18"/>
    <cellStyle name="Normal 19" xfId="1334"/>
    <cellStyle name="Normal 19 2" xfId="1335"/>
    <cellStyle name="Normal 19 3" xfId="1336"/>
    <cellStyle name="Normal 19 4" xfId="1337"/>
    <cellStyle name="Normal 2" xfId="1338"/>
    <cellStyle name="Normal 2 2" xfId="1339"/>
    <cellStyle name="Normal 2 2 2" xfId="1340"/>
    <cellStyle name="Normal 2 2 2 2" xfId="1341"/>
    <cellStyle name="Normal 2 2 3" xfId="1342"/>
    <cellStyle name="Normal 2 2 4" xfId="1343"/>
    <cellStyle name="Normal 2 2 5" xfId="1344"/>
    <cellStyle name="Normal 2 2 6" xfId="1345"/>
    <cellStyle name="Normal 2 3" xfId="1346"/>
    <cellStyle name="Normal 2 3 2" xfId="1347"/>
    <cellStyle name="Normal 2 3 3" xfId="1348"/>
    <cellStyle name="Normal 2 4" xfId="1349"/>
    <cellStyle name="Normal 2 4 2" xfId="1350"/>
    <cellStyle name="Normal 2 4 3" xfId="1351"/>
    <cellStyle name="Normal 2 5" xfId="1352"/>
    <cellStyle name="Normal 2 6" xfId="1353"/>
    <cellStyle name="Normal 20" xfId="1354"/>
    <cellStyle name="Normal 20 2" xfId="1355"/>
    <cellStyle name="Normal 21" xfId="1356"/>
    <cellStyle name="Normal 21 2" xfId="1357"/>
    <cellStyle name="Normal 22" xfId="1358"/>
    <cellStyle name="Normal 22 2" xfId="1359"/>
    <cellStyle name="Normal 23" xfId="1360"/>
    <cellStyle name="Normal 23 2" xfId="1361"/>
    <cellStyle name="Normal 24" xfId="1362"/>
    <cellStyle name="Normal 24 2" xfId="1363"/>
    <cellStyle name="Normal 25" xfId="1364"/>
    <cellStyle name="Normal 25 2" xfId="1365"/>
    <cellStyle name="Normal 26" xfId="1366"/>
    <cellStyle name="Normal 26 2" xfId="1367"/>
    <cellStyle name="Normal 27" xfId="1368"/>
    <cellStyle name="Normal 27 2" xfId="1369"/>
    <cellStyle name="Normal 28" xfId="1370"/>
    <cellStyle name="Normal 28 2" xfId="1371"/>
    <cellStyle name="Normal 29" xfId="1372"/>
    <cellStyle name="Normal 3" xfId="1373"/>
    <cellStyle name="Normal 3 10" xfId="1374"/>
    <cellStyle name="Normal 3 10 2" xfId="1375"/>
    <cellStyle name="Normal 3 11" xfId="1376"/>
    <cellStyle name="Normal 3 2" xfId="1377"/>
    <cellStyle name="Normal 3 2 2" xfId="1378"/>
    <cellStyle name="Normal 3 2 2 2" xfId="1379"/>
    <cellStyle name="Normal 3 2 2 2 2" xfId="1380"/>
    <cellStyle name="Normal 3 2 2 2 3" xfId="1381"/>
    <cellStyle name="Normal 3 2 2 3" xfId="1382"/>
    <cellStyle name="Normal 3 2 2 3 2" xfId="1383"/>
    <cellStyle name="Normal 3 2 2 3 3" xfId="1384"/>
    <cellStyle name="Normal 3 2 2 4" xfId="1385"/>
    <cellStyle name="Normal 3 2 2 4 2" xfId="1386"/>
    <cellStyle name="Normal 3 2 2 5" xfId="1387"/>
    <cellStyle name="Normal 3 2 2 6" xfId="1388"/>
    <cellStyle name="Normal 3 2 3" xfId="1389"/>
    <cellStyle name="Normal 3 2 3 2" xfId="1390"/>
    <cellStyle name="Normal 3 2 3 3" xfId="1391"/>
    <cellStyle name="Normal 3 2 4" xfId="1392"/>
    <cellStyle name="Normal 3 2 4 2" xfId="1393"/>
    <cellStyle name="Normal 3 2 4 3" xfId="1394"/>
    <cellStyle name="Normal 3 2 5" xfId="1395"/>
    <cellStyle name="Normal 3 2 5 2" xfId="1396"/>
    <cellStyle name="Normal 3 2 6" xfId="1397"/>
    <cellStyle name="Normal 3 2 6 2" xfId="1398"/>
    <cellStyle name="Normal 3 2 7" xfId="1399"/>
    <cellStyle name="Normal 3 2 8" xfId="1400"/>
    <cellStyle name="Normal 3 3" xfId="1401"/>
    <cellStyle name="Normal 3 3 2" xfId="1402"/>
    <cellStyle name="Normal 3 3 2 2" xfId="1403"/>
    <cellStyle name="Normal 3 3 2 2 2" xfId="1404"/>
    <cellStyle name="Normal 3 3 2 2 3" xfId="1405"/>
    <cellStyle name="Normal 3 3 2 3" xfId="1406"/>
    <cellStyle name="Normal 3 3 2 3 2" xfId="1407"/>
    <cellStyle name="Normal 3 3 2 4" xfId="1408"/>
    <cellStyle name="Normal 3 3 2 4 2" xfId="1409"/>
    <cellStyle name="Normal 3 3 2 5" xfId="1410"/>
    <cellStyle name="Normal 3 3 2 6" xfId="1411"/>
    <cellStyle name="Normal 3 3 3" xfId="1412"/>
    <cellStyle name="Normal 3 3 3 2" xfId="1413"/>
    <cellStyle name="Normal 3 3 3 3" xfId="1414"/>
    <cellStyle name="Normal 3 3 4" xfId="1415"/>
    <cellStyle name="Normal 3 3 4 2" xfId="1416"/>
    <cellStyle name="Normal 3 3 4 3" xfId="1417"/>
    <cellStyle name="Normal 3 3 5" xfId="1418"/>
    <cellStyle name="Normal 3 3 5 2" xfId="1419"/>
    <cellStyle name="Normal 3 3 6" xfId="1420"/>
    <cellStyle name="Normal 3 3 6 2" xfId="1421"/>
    <cellStyle name="Normal 3 3 7" xfId="1422"/>
    <cellStyle name="Normal 3 3 8" xfId="1423"/>
    <cellStyle name="Normal 3 4" xfId="1424"/>
    <cellStyle name="Normal 3 4 2" xfId="1425"/>
    <cellStyle name="Normal 3 4 2 2" xfId="1426"/>
    <cellStyle name="Normal 3 4 2 2 2" xfId="1427"/>
    <cellStyle name="Normal 3 4 2 2 3" xfId="1428"/>
    <cellStyle name="Normal 3 4 2 3" xfId="1429"/>
    <cellStyle name="Normal 3 4 2 3 2" xfId="1430"/>
    <cellStyle name="Normal 3 4 2 4" xfId="1431"/>
    <cellStyle name="Normal 3 4 2 4 2" xfId="1432"/>
    <cellStyle name="Normal 3 4 2 5" xfId="1433"/>
    <cellStyle name="Normal 3 4 2 6" xfId="1434"/>
    <cellStyle name="Normal 3 4 3" xfId="1435"/>
    <cellStyle name="Normal 3 4 3 2" xfId="1436"/>
    <cellStyle name="Normal 3 4 3 3" xfId="1437"/>
    <cellStyle name="Normal 3 4 4" xfId="1438"/>
    <cellStyle name="Normal 3 4 4 2" xfId="1439"/>
    <cellStyle name="Normal 3 4 4 3" xfId="1440"/>
    <cellStyle name="Normal 3 4 5" xfId="1441"/>
    <cellStyle name="Normal 3 4 5 2" xfId="1442"/>
    <cellStyle name="Normal 3 4 6" xfId="1443"/>
    <cellStyle name="Normal 3 4 6 2" xfId="1444"/>
    <cellStyle name="Normal 3 4 7" xfId="1445"/>
    <cellStyle name="Normal 3 4 8" xfId="1446"/>
    <cellStyle name="Normal 3 5" xfId="1447"/>
    <cellStyle name="Normal 3 5 2" xfId="1448"/>
    <cellStyle name="Normal 3 6" xfId="1449"/>
    <cellStyle name="Normal 3 6 2" xfId="1450"/>
    <cellStyle name="Normal 3 6 2 2" xfId="1451"/>
    <cellStyle name="Normal 3 6 2 3" xfId="1452"/>
    <cellStyle name="Normal 3 6 3" xfId="1453"/>
    <cellStyle name="Normal 3 6 3 2" xfId="1454"/>
    <cellStyle name="Normal 3 6 3 3" xfId="1455"/>
    <cellStyle name="Normal 3 6 4" xfId="1456"/>
    <cellStyle name="Normal 3 6 4 2" xfId="1457"/>
    <cellStyle name="Normal 3 6 5" xfId="1458"/>
    <cellStyle name="Normal 3 6 6" xfId="1459"/>
    <cellStyle name="Normal 3 7" xfId="1460"/>
    <cellStyle name="Normal 3 7 2" xfId="1461"/>
    <cellStyle name="Normal 3 7 3" xfId="1462"/>
    <cellStyle name="Normal 3 8" xfId="1463"/>
    <cellStyle name="Normal 3 8 2" xfId="1464"/>
    <cellStyle name="Normal 3 8 3" xfId="1465"/>
    <cellStyle name="Normal 3 9" xfId="1466"/>
    <cellStyle name="Normal 3 9 2" xfId="1467"/>
    <cellStyle name="Normal 3 9 3" xfId="1468"/>
    <cellStyle name="Normal 30" xfId="1469"/>
    <cellStyle name="Normal 31" xfId="1470"/>
    <cellStyle name="Normal 32" xfId="1471"/>
    <cellStyle name="Normal 33" xfId="1472"/>
    <cellStyle name="Normal 34" xfId="1473"/>
    <cellStyle name="Normal 35" xfId="1474"/>
    <cellStyle name="Normal 36" xfId="1475"/>
    <cellStyle name="Normal 37" xfId="1476"/>
    <cellStyle name="Normal 38" xfId="1477"/>
    <cellStyle name="Normal 39" xfId="1478"/>
    <cellStyle name="Normal 4" xfId="1479"/>
    <cellStyle name="Normal 4 2" xfId="1480"/>
    <cellStyle name="Normal 4 2 2" xfId="1481"/>
    <cellStyle name="Normal 4 2 2 2" xfId="1482"/>
    <cellStyle name="Normal 4 2 2 3" xfId="1483"/>
    <cellStyle name="Normal 4 2 3" xfId="1484"/>
    <cellStyle name="Normal 4 2 3 2" xfId="1485"/>
    <cellStyle name="Normal 4 2 3 3" xfId="1486"/>
    <cellStyle name="Normal 4 2 4" xfId="1487"/>
    <cellStyle name="Normal 4 2 4 2" xfId="1488"/>
    <cellStyle name="Normal 4 2 5" xfId="1489"/>
    <cellStyle name="Normal 4 2 6" xfId="1490"/>
    <cellStyle name="Normal 4 3" xfId="1491"/>
    <cellStyle name="Normal 4 3 2" xfId="1492"/>
    <cellStyle name="Normal 4 3 3" xfId="1493"/>
    <cellStyle name="Normal 4 4" xfId="1494"/>
    <cellStyle name="Normal 4 4 2" xfId="1495"/>
    <cellStyle name="Normal 4 4 3" xfId="1496"/>
    <cellStyle name="Normal 4 5" xfId="1497"/>
    <cellStyle name="Normal 4 5 2" xfId="1498"/>
    <cellStyle name="Normal 4 5 3" xfId="1499"/>
    <cellStyle name="Normal 4 6" xfId="1500"/>
    <cellStyle name="Normal 4 6 2" xfId="1501"/>
    <cellStyle name="Normal 4 6 3" xfId="1502"/>
    <cellStyle name="Normal 4 7" xfId="1503"/>
    <cellStyle name="Normal 4 8" xfId="1504"/>
    <cellStyle name="Normal 40" xfId="1505"/>
    <cellStyle name="Normal 41" xfId="1506"/>
    <cellStyle name="Normal 42" xfId="1507"/>
    <cellStyle name="Normal 43" xfId="1508"/>
    <cellStyle name="Normal 44" xfId="1509"/>
    <cellStyle name="Normal 45" xfId="1510"/>
    <cellStyle name="Normal 46" xfId="1511"/>
    <cellStyle name="Normal 47" xfId="1512"/>
    <cellStyle name="Normal 48" xfId="1513"/>
    <cellStyle name="Normal 49" xfId="1514"/>
    <cellStyle name="Normal 5" xfId="1515"/>
    <cellStyle name="Normal 5 2" xfId="1516"/>
    <cellStyle name="Normal 5 2 2" xfId="1517"/>
    <cellStyle name="Normal 5 2 2 2" xfId="1518"/>
    <cellStyle name="Normal 5 2 2 3" xfId="1519"/>
    <cellStyle name="Normal 5 2 3" xfId="1520"/>
    <cellStyle name="Normal 5 2 3 2" xfId="1521"/>
    <cellStyle name="Normal 5 2 3 3" xfId="1522"/>
    <cellStyle name="Normal 5 2 4" xfId="1523"/>
    <cellStyle name="Normal 5 2 4 2" xfId="1524"/>
    <cellStyle name="Normal 5 2 5" xfId="1525"/>
    <cellStyle name="Normal 5 3" xfId="1526"/>
    <cellStyle name="Normal 5 3 2" xfId="1527"/>
    <cellStyle name="Normal 5 3 3" xfId="1528"/>
    <cellStyle name="Normal 5 4" xfId="1529"/>
    <cellStyle name="Normal 5 4 2" xfId="1530"/>
    <cellStyle name="Normal 5 4 3" xfId="1531"/>
    <cellStyle name="Normal 5 5" xfId="1532"/>
    <cellStyle name="Normal 5 5 2" xfId="1533"/>
    <cellStyle name="Normal 5 6" xfId="1534"/>
    <cellStyle name="Normal 50" xfId="1535"/>
    <cellStyle name="Normal 51" xfId="1536"/>
    <cellStyle name="Normal 52" xfId="1537"/>
    <cellStyle name="Normal 53" xfId="1538"/>
    <cellStyle name="Normal 54" xfId="1539"/>
    <cellStyle name="Normal 55" xfId="1540"/>
    <cellStyle name="Normal 56" xfId="1541"/>
    <cellStyle name="Normal 57" xfId="1542"/>
    <cellStyle name="Normal 58" xfId="1543"/>
    <cellStyle name="Normal 59" xfId="1544"/>
    <cellStyle name="Normal 6" xfId="1545"/>
    <cellStyle name="Normal 6 2" xfId="1546"/>
    <cellStyle name="Normal 6 2 2" xfId="1547"/>
    <cellStyle name="Normal 60" xfId="1548"/>
    <cellStyle name="Normal 61" xfId="1549"/>
    <cellStyle name="Normal 62" xfId="1550"/>
    <cellStyle name="Normal 63" xfId="1551"/>
    <cellStyle name="Normal 64" xfId="1552"/>
    <cellStyle name="Normal 65" xfId="1553"/>
    <cellStyle name="Normal 66" xfId="1554"/>
    <cellStyle name="Normal 67" xfId="1555"/>
    <cellStyle name="Normal 67 2" xfId="16"/>
    <cellStyle name="Normal 68" xfId="1556"/>
    <cellStyle name="Normal 69" xfId="1557"/>
    <cellStyle name="Normal 7" xfId="15"/>
    <cellStyle name="Normal 7 2" xfId="1558"/>
    <cellStyle name="Normal 7 2 2" xfId="1559"/>
    <cellStyle name="Normal 7 2 3" xfId="1560"/>
    <cellStyle name="Normal 7 3" xfId="1561"/>
    <cellStyle name="Normal 7 3 2" xfId="1562"/>
    <cellStyle name="Normal 7 3 3" xfId="1563"/>
    <cellStyle name="Normal 7 4" xfId="1564"/>
    <cellStyle name="Normal 7 5" xfId="1565"/>
    <cellStyle name="Normal 70" xfId="1566"/>
    <cellStyle name="Normal 70 2" xfId="1567"/>
    <cellStyle name="Normal 70 3" xfId="1568"/>
    <cellStyle name="Normal 71" xfId="1569"/>
    <cellStyle name="Normal 72" xfId="1570"/>
    <cellStyle name="Normal 73" xfId="1571"/>
    <cellStyle name="Normal 74" xfId="1572"/>
    <cellStyle name="Normal 75" xfId="1573"/>
    <cellStyle name="Normal 8" xfId="1574"/>
    <cellStyle name="Normal 8 2" xfId="1575"/>
    <cellStyle name="Normal 8 2 2" xfId="1576"/>
    <cellStyle name="Normal 8 2 3" xfId="1577"/>
    <cellStyle name="Normal 8 3" xfId="1578"/>
    <cellStyle name="Normal 8 3 2" xfId="1579"/>
    <cellStyle name="Normal 8 3 3" xfId="1580"/>
    <cellStyle name="Normal 8 4" xfId="1581"/>
    <cellStyle name="Normal 8 5" xfId="1582"/>
    <cellStyle name="Normal 9" xfId="1583"/>
    <cellStyle name="Normal 9 2" xfId="1584"/>
    <cellStyle name="Normal 9 2 2" xfId="1585"/>
    <cellStyle name="Normal 9 2 3" xfId="1586"/>
    <cellStyle name="Normal 9 3" xfId="1587"/>
    <cellStyle name="Normal 9 3 2" xfId="1588"/>
    <cellStyle name="Normal 9 3 3" xfId="1589"/>
    <cellStyle name="Normal 9 4" xfId="1590"/>
    <cellStyle name="Normal 9 5" xfId="1591"/>
    <cellStyle name="Normal 9 6" xfId="1592"/>
    <cellStyle name="Normal_6. Cost Allocation for Def-Var" xfId="4"/>
    <cellStyle name="Note 2" xfId="1593"/>
    <cellStyle name="Note 2 10" xfId="1594"/>
    <cellStyle name="Note 2 2" xfId="1595"/>
    <cellStyle name="Note 2 2 2" xfId="1596"/>
    <cellStyle name="Note 2 2 2 2" xfId="1597"/>
    <cellStyle name="Note 2 2 2 2 2" xfId="1598"/>
    <cellStyle name="Note 2 2 2 2 3" xfId="1599"/>
    <cellStyle name="Note 2 2 2 3" xfId="1600"/>
    <cellStyle name="Note 2 2 2 3 2" xfId="1601"/>
    <cellStyle name="Note 2 2 2 4" xfId="1602"/>
    <cellStyle name="Note 2 2 2 4 2" xfId="1603"/>
    <cellStyle name="Note 2 2 2 5" xfId="1604"/>
    <cellStyle name="Note 2 2 2 6" xfId="1605"/>
    <cellStyle name="Note 2 2 3" xfId="1606"/>
    <cellStyle name="Note 2 2 3 2" xfId="1607"/>
    <cellStyle name="Note 2 2 3 3" xfId="1608"/>
    <cellStyle name="Note 2 2 4" xfId="1609"/>
    <cellStyle name="Note 2 2 4 2" xfId="1610"/>
    <cellStyle name="Note 2 2 4 3" xfId="1611"/>
    <cellStyle name="Note 2 2 5" xfId="1612"/>
    <cellStyle name="Note 2 2 5 2" xfId="1613"/>
    <cellStyle name="Note 2 2 6" xfId="1614"/>
    <cellStyle name="Note 2 2 6 2" xfId="1615"/>
    <cellStyle name="Note 2 2 7" xfId="1616"/>
    <cellStyle name="Note 2 2 8" xfId="1617"/>
    <cellStyle name="Note 2 3" xfId="1618"/>
    <cellStyle name="Note 2 3 2" xfId="1619"/>
    <cellStyle name="Note 2 3 2 2" xfId="1620"/>
    <cellStyle name="Note 2 3 2 2 2" xfId="1621"/>
    <cellStyle name="Note 2 3 2 2 3" xfId="1622"/>
    <cellStyle name="Note 2 3 2 3" xfId="1623"/>
    <cellStyle name="Note 2 3 2 3 2" xfId="1624"/>
    <cellStyle name="Note 2 3 2 4" xfId="1625"/>
    <cellStyle name="Note 2 3 2 4 2" xfId="1626"/>
    <cellStyle name="Note 2 3 2 5" xfId="1627"/>
    <cellStyle name="Note 2 3 2 6" xfId="1628"/>
    <cellStyle name="Note 2 3 3" xfId="1629"/>
    <cellStyle name="Note 2 3 3 2" xfId="1630"/>
    <cellStyle name="Note 2 3 3 3" xfId="1631"/>
    <cellStyle name="Note 2 3 4" xfId="1632"/>
    <cellStyle name="Note 2 3 4 2" xfId="1633"/>
    <cellStyle name="Note 2 3 4 3" xfId="1634"/>
    <cellStyle name="Note 2 3 5" xfId="1635"/>
    <cellStyle name="Note 2 3 5 2" xfId="1636"/>
    <cellStyle name="Note 2 3 6" xfId="1637"/>
    <cellStyle name="Note 2 3 6 2" xfId="1638"/>
    <cellStyle name="Note 2 3 7" xfId="1639"/>
    <cellStyle name="Note 2 3 8" xfId="1640"/>
    <cellStyle name="Note 2 4" xfId="1641"/>
    <cellStyle name="Note 2 4 2" xfId="1642"/>
    <cellStyle name="Note 2 4 2 2" xfId="1643"/>
    <cellStyle name="Note 2 4 2 3" xfId="1644"/>
    <cellStyle name="Note 2 4 3" xfId="1645"/>
    <cellStyle name="Note 2 4 3 2" xfId="1646"/>
    <cellStyle name="Note 2 4 3 3" xfId="1647"/>
    <cellStyle name="Note 2 4 4" xfId="1648"/>
    <cellStyle name="Note 2 4 4 2" xfId="1649"/>
    <cellStyle name="Note 2 4 5" xfId="1650"/>
    <cellStyle name="Note 2 4 6" xfId="1651"/>
    <cellStyle name="Note 2 5" xfId="1652"/>
    <cellStyle name="Note 2 5 2" xfId="1653"/>
    <cellStyle name="Note 2 5 3" xfId="1654"/>
    <cellStyle name="Note 2 6" xfId="1655"/>
    <cellStyle name="Note 2 6 2" xfId="1656"/>
    <cellStyle name="Note 2 6 3" xfId="1657"/>
    <cellStyle name="Note 2 7" xfId="1658"/>
    <cellStyle name="Note 2 7 2" xfId="1659"/>
    <cellStyle name="Note 2 8" xfId="1660"/>
    <cellStyle name="Note 2 8 2" xfId="1661"/>
    <cellStyle name="Note 2 9" xfId="1662"/>
    <cellStyle name="Note 3" xfId="1663"/>
    <cellStyle name="Note 4" xfId="1664"/>
    <cellStyle name="Note 5" xfId="1665"/>
    <cellStyle name="Output 2" xfId="1666"/>
    <cellStyle name="Output 3" xfId="1667"/>
    <cellStyle name="Percent" xfId="2167" builtinId="5"/>
    <cellStyle name="Percent [2]" xfId="1668"/>
    <cellStyle name="Percent [2] 2" xfId="1669"/>
    <cellStyle name="Percent 10" xfId="12"/>
    <cellStyle name="Percent 10 2" xfId="1670"/>
    <cellStyle name="Percent 10 3" xfId="1671"/>
    <cellStyle name="Percent 11" xfId="1672"/>
    <cellStyle name="Percent 11 2" xfId="1673"/>
    <cellStyle name="Percent 11 3" xfId="1674"/>
    <cellStyle name="Percent 12" xfId="1675"/>
    <cellStyle name="Percent 12 2" xfId="1676"/>
    <cellStyle name="Percent 12 3" xfId="1677"/>
    <cellStyle name="Percent 13" xfId="1678"/>
    <cellStyle name="Percent 13 2" xfId="1679"/>
    <cellStyle name="Percent 13 3" xfId="1680"/>
    <cellStyle name="Percent 14" xfId="1681"/>
    <cellStyle name="Percent 14 2" xfId="1682"/>
    <cellStyle name="Percent 14 3" xfId="1683"/>
    <cellStyle name="Percent 15" xfId="1684"/>
    <cellStyle name="Percent 15 2" xfId="1685"/>
    <cellStyle name="Percent 15 3" xfId="1686"/>
    <cellStyle name="Percent 16" xfId="1687"/>
    <cellStyle name="Percent 16 2" xfId="1688"/>
    <cellStyle name="Percent 16 3" xfId="1689"/>
    <cellStyle name="Percent 17" xfId="1690"/>
    <cellStyle name="Percent 17 2" xfId="1691"/>
    <cellStyle name="Percent 17 3" xfId="1692"/>
    <cellStyle name="Percent 18" xfId="1693"/>
    <cellStyle name="Percent 18 2" xfId="1694"/>
    <cellStyle name="Percent 18 3" xfId="1695"/>
    <cellStyle name="Percent 19" xfId="1696"/>
    <cellStyle name="Percent 19 2" xfId="1697"/>
    <cellStyle name="Percent 19 3" xfId="1698"/>
    <cellStyle name="Percent 2" xfId="1699"/>
    <cellStyle name="Percent 2 2" xfId="1700"/>
    <cellStyle name="Percent 2 2 2" xfId="1701"/>
    <cellStyle name="Percent 2 3" xfId="1702"/>
    <cellStyle name="Percent 2 3 2" xfId="1703"/>
    <cellStyle name="Percent 2 4" xfId="1704"/>
    <cellStyle name="Percent 2 4 2" xfId="1705"/>
    <cellStyle name="Percent 2 4 3" xfId="1706"/>
    <cellStyle name="Percent 20" xfId="1707"/>
    <cellStyle name="Percent 20 2" xfId="1708"/>
    <cellStyle name="Percent 20 3" xfId="1709"/>
    <cellStyle name="Percent 21" xfId="1710"/>
    <cellStyle name="Percent 21 2" xfId="1711"/>
    <cellStyle name="Percent 21 3" xfId="1712"/>
    <cellStyle name="Percent 22" xfId="1713"/>
    <cellStyle name="Percent 22 2" xfId="1714"/>
    <cellStyle name="Percent 22 3" xfId="1715"/>
    <cellStyle name="Percent 23" xfId="1716"/>
    <cellStyle name="Percent 23 2" xfId="1717"/>
    <cellStyle name="Percent 23 3" xfId="1718"/>
    <cellStyle name="Percent 24" xfId="1719"/>
    <cellStyle name="Percent 25" xfId="1720"/>
    <cellStyle name="Percent 26" xfId="1721"/>
    <cellStyle name="Percent 27" xfId="1722"/>
    <cellStyle name="Percent 28" xfId="1723"/>
    <cellStyle name="Percent 29" xfId="1724"/>
    <cellStyle name="Percent 3" xfId="1725"/>
    <cellStyle name="Percent 3 2" xfId="1726"/>
    <cellStyle name="Percent 3 2 2" xfId="1727"/>
    <cellStyle name="Percent 3 2 3" xfId="1728"/>
    <cellStyle name="Percent 3 3" xfId="1729"/>
    <cellStyle name="Percent 3 3 2" xfId="1730"/>
    <cellStyle name="Percent 3 4" xfId="1731"/>
    <cellStyle name="Percent 3 5" xfId="1732"/>
    <cellStyle name="Percent 30" xfId="1733"/>
    <cellStyle name="Percent 31" xfId="1734"/>
    <cellStyle name="Percent 32" xfId="1735"/>
    <cellStyle name="Percent 33" xfId="1736"/>
    <cellStyle name="Percent 34" xfId="1737"/>
    <cellStyle name="Percent 35" xfId="1738"/>
    <cellStyle name="Percent 36" xfId="1739"/>
    <cellStyle name="Percent 37" xfId="1740"/>
    <cellStyle name="Percent 38" xfId="1741"/>
    <cellStyle name="Percent 39" xfId="1742"/>
    <cellStyle name="Percent 4" xfId="1743"/>
    <cellStyle name="Percent 4 2" xfId="1744"/>
    <cellStyle name="Percent 4 2 2" xfId="1745"/>
    <cellStyle name="Percent 4 2 2 2" xfId="1746"/>
    <cellStyle name="Percent 4 2 2 2 2" xfId="1747"/>
    <cellStyle name="Percent 4 2 2 2 3" xfId="1748"/>
    <cellStyle name="Percent 4 2 2 3" xfId="1749"/>
    <cellStyle name="Percent 4 2 2 3 2" xfId="1750"/>
    <cellStyle name="Percent 4 2 2 4" xfId="1751"/>
    <cellStyle name="Percent 4 2 2 4 2" xfId="1752"/>
    <cellStyle name="Percent 4 2 2 5" xfId="1753"/>
    <cellStyle name="Percent 4 2 2 6" xfId="1754"/>
    <cellStyle name="Percent 4 2 3" xfId="1755"/>
    <cellStyle name="Percent 4 2 3 2" xfId="1756"/>
    <cellStyle name="Percent 4 2 3 3" xfId="1757"/>
    <cellStyle name="Percent 4 2 4" xfId="1758"/>
    <cellStyle name="Percent 4 2 4 2" xfId="1759"/>
    <cellStyle name="Percent 4 2 4 3" xfId="1760"/>
    <cellStyle name="Percent 4 2 5" xfId="1761"/>
    <cellStyle name="Percent 4 2 5 2" xfId="1762"/>
    <cellStyle name="Percent 4 2 6" xfId="1763"/>
    <cellStyle name="Percent 4 2 7" xfId="1764"/>
    <cellStyle name="Percent 4 3" xfId="1765"/>
    <cellStyle name="Percent 4 4" xfId="1766"/>
    <cellStyle name="Percent 40" xfId="1767"/>
    <cellStyle name="Percent 41" xfId="1768"/>
    <cellStyle name="Percent 42" xfId="1769"/>
    <cellStyle name="Percent 43" xfId="1770"/>
    <cellStyle name="Percent 44" xfId="1771"/>
    <cellStyle name="Percent 45" xfId="1772"/>
    <cellStyle name="Percent 46" xfId="1773"/>
    <cellStyle name="Percent 47" xfId="1774"/>
    <cellStyle name="Percent 48" xfId="11"/>
    <cellStyle name="Percent 49" xfId="1775"/>
    <cellStyle name="Percent 5" xfId="1776"/>
    <cellStyle name="Percent 5 2" xfId="1777"/>
    <cellStyle name="Percent 50" xfId="1778"/>
    <cellStyle name="Percent 50 2" xfId="21"/>
    <cellStyle name="Percent 51" xfId="1779"/>
    <cellStyle name="Percent 52" xfId="1780"/>
    <cellStyle name="Percent 53" xfId="1781"/>
    <cellStyle name="Percent 54" xfId="1782"/>
    <cellStyle name="Percent 55" xfId="1783"/>
    <cellStyle name="Percent 56" xfId="1784"/>
    <cellStyle name="Percent 57" xfId="1785"/>
    <cellStyle name="Percent 58" xfId="1786"/>
    <cellStyle name="Percent 59" xfId="1787"/>
    <cellStyle name="Percent 6" xfId="1788"/>
    <cellStyle name="Percent 6 2" xfId="1789"/>
    <cellStyle name="Percent 60" xfId="1790"/>
    <cellStyle name="Percent 61" xfId="1791"/>
    <cellStyle name="Percent 62" xfId="1792"/>
    <cellStyle name="Percent 63" xfId="1793"/>
    <cellStyle name="Percent 64" xfId="1794"/>
    <cellStyle name="Percent 65" xfId="1795"/>
    <cellStyle name="Percent 66" xfId="1796"/>
    <cellStyle name="Percent 67" xfId="1797"/>
    <cellStyle name="Percent 7" xfId="1798"/>
    <cellStyle name="Percent 7 2" xfId="1799"/>
    <cellStyle name="Percent 7 2 2" xfId="1800"/>
    <cellStyle name="Percent 7 2 3" xfId="1801"/>
    <cellStyle name="Percent 7 2 4" xfId="1802"/>
    <cellStyle name="Percent 7 3" xfId="1803"/>
    <cellStyle name="Percent 7 3 2" xfId="1804"/>
    <cellStyle name="Percent 7 3 3" xfId="1805"/>
    <cellStyle name="Percent 7 4" xfId="1806"/>
    <cellStyle name="Percent 7 5" xfId="1807"/>
    <cellStyle name="Percent 7 6" xfId="1808"/>
    <cellStyle name="Percent 8" xfId="1809"/>
    <cellStyle name="Percent 8 2" xfId="1810"/>
    <cellStyle name="Percent 8 3" xfId="1811"/>
    <cellStyle name="Percent 9" xfId="1812"/>
    <cellStyle name="Percent 9 2" xfId="1813"/>
    <cellStyle name="Percent 9 3" xfId="1814"/>
    <cellStyle name="SAPBEXaggData" xfId="1815"/>
    <cellStyle name="SAPBEXaggDataEmph" xfId="1816"/>
    <cellStyle name="SAPBEXaggItem" xfId="1817"/>
    <cellStyle name="SAPBEXaggItemX" xfId="1818"/>
    <cellStyle name="SAPBEXchaText" xfId="1819"/>
    <cellStyle name="SAPBEXchaText 2" xfId="1820"/>
    <cellStyle name="SAPBEXchaText 2 2" xfId="1821"/>
    <cellStyle name="SAPBEXchaText 2 2 2" xfId="1822"/>
    <cellStyle name="SAPBEXchaText 2 2 3" xfId="1823"/>
    <cellStyle name="SAPBEXchaText 2 2 4" xfId="1824"/>
    <cellStyle name="SAPBEXchaText 2 3" xfId="1825"/>
    <cellStyle name="SAPBEXchaText 2 3 2" xfId="1826"/>
    <cellStyle name="SAPBEXchaText 2 4" xfId="1827"/>
    <cellStyle name="SAPBEXchaText 2 5" xfId="1828"/>
    <cellStyle name="SAPBEXchaText 2 6" xfId="1829"/>
    <cellStyle name="SAPBEXchaText 3" xfId="1830"/>
    <cellStyle name="SAPBEXchaText 3 2" xfId="1831"/>
    <cellStyle name="SAPBEXchaText 3 3" xfId="1832"/>
    <cellStyle name="SAPBEXchaText 3 4" xfId="1833"/>
    <cellStyle name="SAPBEXchaText 4" xfId="1834"/>
    <cellStyle name="SAPBEXchaText 4 2" xfId="1835"/>
    <cellStyle name="SAPBEXchaText 4 3" xfId="1836"/>
    <cellStyle name="SAPBEXchaText 4 4" xfId="1837"/>
    <cellStyle name="SAPBEXchaText 5" xfId="1838"/>
    <cellStyle name="SAPBEXchaText 5 2" xfId="1839"/>
    <cellStyle name="SAPBEXchaText 5 3" xfId="1840"/>
    <cellStyle name="SAPBEXchaText 5 4" xfId="1841"/>
    <cellStyle name="SAPBEXchaText 6" xfId="1842"/>
    <cellStyle name="SAPBEXchaText 7" xfId="1843"/>
    <cellStyle name="SAPBEXchaText 8" xfId="1844"/>
    <cellStyle name="SAPBEXexcBad7" xfId="1845"/>
    <cellStyle name="SAPBEXexcBad8" xfId="1846"/>
    <cellStyle name="SAPBEXexcBad9" xfId="1847"/>
    <cellStyle name="SAPBEXexcCritical4" xfId="1848"/>
    <cellStyle name="SAPBEXexcCritical5" xfId="1849"/>
    <cellStyle name="SAPBEXexcCritical6" xfId="1850"/>
    <cellStyle name="SAPBEXexcGood1" xfId="1851"/>
    <cellStyle name="SAPBEXexcGood2" xfId="1852"/>
    <cellStyle name="SAPBEXexcGood3" xfId="1853"/>
    <cellStyle name="SAPBEXfilterDrill" xfId="1854"/>
    <cellStyle name="SAPBEXfilterItem" xfId="1855"/>
    <cellStyle name="SAPBEXfilterText" xfId="1856"/>
    <cellStyle name="SAPBEXformats" xfId="1857"/>
    <cellStyle name="SAPBEXformats 2" xfId="1858"/>
    <cellStyle name="SAPBEXformats 2 2" xfId="1859"/>
    <cellStyle name="SAPBEXformats 2 2 2" xfId="1860"/>
    <cellStyle name="SAPBEXformats 2 2 3" xfId="1861"/>
    <cellStyle name="SAPBEXformats 2 2 4" xfId="1862"/>
    <cellStyle name="SAPBEXformats 2 3" xfId="1863"/>
    <cellStyle name="SAPBEXformats 2 3 2" xfId="1864"/>
    <cellStyle name="SAPBEXformats 2 4" xfId="1865"/>
    <cellStyle name="SAPBEXformats 2 5" xfId="1866"/>
    <cellStyle name="SAPBEXformats 2 6" xfId="1867"/>
    <cellStyle name="SAPBEXformats 3" xfId="1868"/>
    <cellStyle name="SAPBEXformats 3 2" xfId="1869"/>
    <cellStyle name="SAPBEXformats 3 3" xfId="1870"/>
    <cellStyle name="SAPBEXformats 3 4" xfId="1871"/>
    <cellStyle name="SAPBEXformats 4" xfId="1872"/>
    <cellStyle name="SAPBEXformats 4 2" xfId="1873"/>
    <cellStyle name="SAPBEXformats 4 3" xfId="1874"/>
    <cellStyle name="SAPBEXformats 4 4" xfId="1875"/>
    <cellStyle name="SAPBEXformats 5" xfId="1876"/>
    <cellStyle name="SAPBEXformats 5 2" xfId="1877"/>
    <cellStyle name="SAPBEXformats 5 3" xfId="1878"/>
    <cellStyle name="SAPBEXformats 5 4" xfId="1879"/>
    <cellStyle name="SAPBEXformats 6" xfId="1880"/>
    <cellStyle name="SAPBEXformats 7" xfId="1881"/>
    <cellStyle name="SAPBEXformats 8" xfId="1882"/>
    <cellStyle name="SAPBEXheaderItem" xfId="1883"/>
    <cellStyle name="SAPBEXheaderItem 2" xfId="1884"/>
    <cellStyle name="SAPBEXheaderText" xfId="1885"/>
    <cellStyle name="SAPBEXheaderText 2" xfId="1886"/>
    <cellStyle name="SAPBEXHLevel0" xfId="1887"/>
    <cellStyle name="SAPBEXHLevel0 2" xfId="1888"/>
    <cellStyle name="SAPBEXHLevel0 2 2" xfId="1889"/>
    <cellStyle name="SAPBEXHLevel0 2 2 2" xfId="1890"/>
    <cellStyle name="SAPBEXHLevel0 2 2 3" xfId="1891"/>
    <cellStyle name="SAPBEXHLevel0 2 2 4" xfId="1892"/>
    <cellStyle name="SAPBEXHLevel0 2 3" xfId="1893"/>
    <cellStyle name="SAPBEXHLevel0 2 3 2" xfId="1894"/>
    <cellStyle name="SAPBEXHLevel0 2 4" xfId="1895"/>
    <cellStyle name="SAPBEXHLevel0 2 5" xfId="1896"/>
    <cellStyle name="SAPBEXHLevel0 2 6" xfId="1897"/>
    <cellStyle name="SAPBEXHLevel0 3" xfId="1898"/>
    <cellStyle name="SAPBEXHLevel0 3 2" xfId="1899"/>
    <cellStyle name="SAPBEXHLevel0 3 3" xfId="1900"/>
    <cellStyle name="SAPBEXHLevel0 3 4" xfId="1901"/>
    <cellStyle name="SAPBEXHLevel0 4" xfId="1902"/>
    <cellStyle name="SAPBEXHLevel0 4 2" xfId="1903"/>
    <cellStyle name="SAPBEXHLevel0 4 3" xfId="1904"/>
    <cellStyle name="SAPBEXHLevel0 4 4" xfId="1905"/>
    <cellStyle name="SAPBEXHLevel0 5" xfId="1906"/>
    <cellStyle name="SAPBEXHLevel0 5 2" xfId="1907"/>
    <cellStyle name="SAPBEXHLevel0 5 3" xfId="1908"/>
    <cellStyle name="SAPBEXHLevel0 5 4" xfId="1909"/>
    <cellStyle name="SAPBEXHLevel0 6" xfId="1910"/>
    <cellStyle name="SAPBEXHLevel0 7" xfId="1911"/>
    <cellStyle name="SAPBEXHLevel0 8" xfId="1912"/>
    <cellStyle name="SAPBEXHLevel0X" xfId="1913"/>
    <cellStyle name="SAPBEXHLevel0X 2" xfId="1914"/>
    <cellStyle name="SAPBEXHLevel0X 2 2" xfId="1915"/>
    <cellStyle name="SAPBEXHLevel0X 2 2 2" xfId="1916"/>
    <cellStyle name="SAPBEXHLevel0X 2 2 3" xfId="1917"/>
    <cellStyle name="SAPBEXHLevel0X 2 2 4" xfId="1918"/>
    <cellStyle name="SAPBEXHLevel0X 2 3" xfId="1919"/>
    <cellStyle name="SAPBEXHLevel0X 2 3 2" xfId="1920"/>
    <cellStyle name="SAPBEXHLevel0X 2 4" xfId="1921"/>
    <cellStyle name="SAPBEXHLevel0X 2 5" xfId="1922"/>
    <cellStyle name="SAPBEXHLevel0X 2 6" xfId="1923"/>
    <cellStyle name="SAPBEXHLevel0X 3" xfId="1924"/>
    <cellStyle name="SAPBEXHLevel0X 3 2" xfId="1925"/>
    <cellStyle name="SAPBEXHLevel0X 3 3" xfId="1926"/>
    <cellStyle name="SAPBEXHLevel0X 3 4" xfId="1927"/>
    <cellStyle name="SAPBEXHLevel0X 4" xfId="1928"/>
    <cellStyle name="SAPBEXHLevel0X 4 2" xfId="1929"/>
    <cellStyle name="SAPBEXHLevel0X 4 3" xfId="1930"/>
    <cellStyle name="SAPBEXHLevel0X 4 4" xfId="1931"/>
    <cellStyle name="SAPBEXHLevel0X 5" xfId="1932"/>
    <cellStyle name="SAPBEXHLevel0X 5 2" xfId="1933"/>
    <cellStyle name="SAPBEXHLevel0X 5 3" xfId="1934"/>
    <cellStyle name="SAPBEXHLevel0X 5 4" xfId="1935"/>
    <cellStyle name="SAPBEXHLevel0X 6" xfId="1936"/>
    <cellStyle name="SAPBEXHLevel0X 7" xfId="1937"/>
    <cellStyle name="SAPBEXHLevel0X 8" xfId="1938"/>
    <cellStyle name="SAPBEXHLevel1" xfId="1939"/>
    <cellStyle name="SAPBEXHLevel1 2" xfId="1940"/>
    <cellStyle name="SAPBEXHLevel1 2 2" xfId="1941"/>
    <cellStyle name="SAPBEXHLevel1 2 2 2" xfId="1942"/>
    <cellStyle name="SAPBEXHLevel1 2 2 3" xfId="1943"/>
    <cellStyle name="SAPBEXHLevel1 2 2 4" xfId="1944"/>
    <cellStyle name="SAPBEXHLevel1 2 3" xfId="1945"/>
    <cellStyle name="SAPBEXHLevel1 2 3 2" xfId="1946"/>
    <cellStyle name="SAPBEXHLevel1 2 4" xfId="1947"/>
    <cellStyle name="SAPBEXHLevel1 2 5" xfId="1948"/>
    <cellStyle name="SAPBEXHLevel1 2 6" xfId="1949"/>
    <cellStyle name="SAPBEXHLevel1 3" xfId="1950"/>
    <cellStyle name="SAPBEXHLevel1 3 2" xfId="1951"/>
    <cellStyle name="SAPBEXHLevel1 3 3" xfId="1952"/>
    <cellStyle name="SAPBEXHLevel1 3 4" xfId="1953"/>
    <cellStyle name="SAPBEXHLevel1 4" xfId="1954"/>
    <cellStyle name="SAPBEXHLevel1 4 2" xfId="1955"/>
    <cellStyle name="SAPBEXHLevel1 4 3" xfId="1956"/>
    <cellStyle name="SAPBEXHLevel1 4 4" xfId="1957"/>
    <cellStyle name="SAPBEXHLevel1 5" xfId="1958"/>
    <cellStyle name="SAPBEXHLevel1 5 2" xfId="1959"/>
    <cellStyle name="SAPBEXHLevel1 5 3" xfId="1960"/>
    <cellStyle name="SAPBEXHLevel1 5 4" xfId="1961"/>
    <cellStyle name="SAPBEXHLevel1 6" xfId="1962"/>
    <cellStyle name="SAPBEXHLevel1 7" xfId="1963"/>
    <cellStyle name="SAPBEXHLevel1 8" xfId="1964"/>
    <cellStyle name="SAPBEXHLevel1X" xfId="1965"/>
    <cellStyle name="SAPBEXHLevel1X 2" xfId="1966"/>
    <cellStyle name="SAPBEXHLevel1X 2 2" xfId="1967"/>
    <cellStyle name="SAPBEXHLevel1X 2 2 2" xfId="1968"/>
    <cellStyle name="SAPBEXHLevel1X 2 2 3" xfId="1969"/>
    <cellStyle name="SAPBEXHLevel1X 2 2 4" xfId="1970"/>
    <cellStyle name="SAPBEXHLevel1X 2 3" xfId="1971"/>
    <cellStyle name="SAPBEXHLevel1X 2 3 2" xfId="1972"/>
    <cellStyle name="SAPBEXHLevel1X 2 4" xfId="1973"/>
    <cellStyle name="SAPBEXHLevel1X 2 5" xfId="1974"/>
    <cellStyle name="SAPBEXHLevel1X 2 6" xfId="1975"/>
    <cellStyle name="SAPBEXHLevel1X 3" xfId="1976"/>
    <cellStyle name="SAPBEXHLevel1X 3 2" xfId="1977"/>
    <cellStyle name="SAPBEXHLevel1X 3 3" xfId="1978"/>
    <cellStyle name="SAPBEXHLevel1X 3 4" xfId="1979"/>
    <cellStyle name="SAPBEXHLevel1X 4" xfId="1980"/>
    <cellStyle name="SAPBEXHLevel1X 4 2" xfId="1981"/>
    <cellStyle name="SAPBEXHLevel1X 4 3" xfId="1982"/>
    <cellStyle name="SAPBEXHLevel1X 4 4" xfId="1983"/>
    <cellStyle name="SAPBEXHLevel1X 5" xfId="1984"/>
    <cellStyle name="SAPBEXHLevel1X 5 2" xfId="1985"/>
    <cellStyle name="SAPBEXHLevel1X 5 3" xfId="1986"/>
    <cellStyle name="SAPBEXHLevel1X 5 4" xfId="1987"/>
    <cellStyle name="SAPBEXHLevel1X 6" xfId="1988"/>
    <cellStyle name="SAPBEXHLevel1X 7" xfId="1989"/>
    <cellStyle name="SAPBEXHLevel1X 8" xfId="1990"/>
    <cellStyle name="SAPBEXHLevel2" xfId="1991"/>
    <cellStyle name="SAPBEXHLevel2 2" xfId="1992"/>
    <cellStyle name="SAPBEXHLevel2 2 2" xfId="1993"/>
    <cellStyle name="SAPBEXHLevel2 2 2 2" xfId="1994"/>
    <cellStyle name="SAPBEXHLevel2 2 2 3" xfId="1995"/>
    <cellStyle name="SAPBEXHLevel2 2 2 4" xfId="1996"/>
    <cellStyle name="SAPBEXHLevel2 2 3" xfId="1997"/>
    <cellStyle name="SAPBEXHLevel2 2 3 2" xfId="1998"/>
    <cellStyle name="SAPBEXHLevel2 2 4" xfId="1999"/>
    <cellStyle name="SAPBEXHLevel2 2 5" xfId="2000"/>
    <cellStyle name="SAPBEXHLevel2 2 6" xfId="2001"/>
    <cellStyle name="SAPBEXHLevel2 3" xfId="2002"/>
    <cellStyle name="SAPBEXHLevel2 3 2" xfId="2003"/>
    <cellStyle name="SAPBEXHLevel2 3 3" xfId="2004"/>
    <cellStyle name="SAPBEXHLevel2 3 4" xfId="2005"/>
    <cellStyle name="SAPBEXHLevel2 4" xfId="2006"/>
    <cellStyle name="SAPBEXHLevel2 4 2" xfId="2007"/>
    <cellStyle name="SAPBEXHLevel2 4 3" xfId="2008"/>
    <cellStyle name="SAPBEXHLevel2 4 4" xfId="2009"/>
    <cellStyle name="SAPBEXHLevel2 5" xfId="2010"/>
    <cellStyle name="SAPBEXHLevel2 5 2" xfId="2011"/>
    <cellStyle name="SAPBEXHLevel2 5 3" xfId="2012"/>
    <cellStyle name="SAPBEXHLevel2 5 4" xfId="2013"/>
    <cellStyle name="SAPBEXHLevel2 6" xfId="2014"/>
    <cellStyle name="SAPBEXHLevel2 7" xfId="2015"/>
    <cellStyle name="SAPBEXHLevel2 8" xfId="2016"/>
    <cellStyle name="SAPBEXHLevel2X" xfId="2017"/>
    <cellStyle name="SAPBEXHLevel2X 2" xfId="2018"/>
    <cellStyle name="SAPBEXHLevel2X 2 2" xfId="2019"/>
    <cellStyle name="SAPBEXHLevel2X 2 2 2" xfId="2020"/>
    <cellStyle name="SAPBEXHLevel2X 2 2 3" xfId="2021"/>
    <cellStyle name="SAPBEXHLevel2X 2 2 4" xfId="2022"/>
    <cellStyle name="SAPBEXHLevel2X 2 3" xfId="2023"/>
    <cellStyle name="SAPBEXHLevel2X 2 3 2" xfId="2024"/>
    <cellStyle name="SAPBEXHLevel2X 2 4" xfId="2025"/>
    <cellStyle name="SAPBEXHLevel2X 2 5" xfId="2026"/>
    <cellStyle name="SAPBEXHLevel2X 2 6" xfId="2027"/>
    <cellStyle name="SAPBEXHLevel2X 3" xfId="2028"/>
    <cellStyle name="SAPBEXHLevel2X 3 2" xfId="2029"/>
    <cellStyle name="SAPBEXHLevel2X 3 3" xfId="2030"/>
    <cellStyle name="SAPBEXHLevel2X 3 4" xfId="2031"/>
    <cellStyle name="SAPBEXHLevel2X 4" xfId="2032"/>
    <cellStyle name="SAPBEXHLevel2X 4 2" xfId="2033"/>
    <cellStyle name="SAPBEXHLevel2X 4 3" xfId="2034"/>
    <cellStyle name="SAPBEXHLevel2X 4 4" xfId="2035"/>
    <cellStyle name="SAPBEXHLevel2X 5" xfId="2036"/>
    <cellStyle name="SAPBEXHLevel2X 5 2" xfId="2037"/>
    <cellStyle name="SAPBEXHLevel2X 5 3" xfId="2038"/>
    <cellStyle name="SAPBEXHLevel2X 5 4" xfId="2039"/>
    <cellStyle name="SAPBEXHLevel2X 6" xfId="2040"/>
    <cellStyle name="SAPBEXHLevel2X 7" xfId="2041"/>
    <cellStyle name="SAPBEXHLevel2X 8" xfId="2042"/>
    <cellStyle name="SAPBEXHLevel3" xfId="2043"/>
    <cellStyle name="SAPBEXHLevel3 2" xfId="2044"/>
    <cellStyle name="SAPBEXHLevel3 2 2" xfId="2045"/>
    <cellStyle name="SAPBEXHLevel3 2 2 2" xfId="2046"/>
    <cellStyle name="SAPBEXHLevel3 2 2 3" xfId="2047"/>
    <cellStyle name="SAPBEXHLevel3 2 2 4" xfId="2048"/>
    <cellStyle name="SAPBEXHLevel3 2 3" xfId="2049"/>
    <cellStyle name="SAPBEXHLevel3 2 3 2" xfId="2050"/>
    <cellStyle name="SAPBEXHLevel3 2 4" xfId="2051"/>
    <cellStyle name="SAPBEXHLevel3 2 5" xfId="2052"/>
    <cellStyle name="SAPBEXHLevel3 2 6" xfId="2053"/>
    <cellStyle name="SAPBEXHLevel3 3" xfId="2054"/>
    <cellStyle name="SAPBEXHLevel3 3 2" xfId="2055"/>
    <cellStyle name="SAPBEXHLevel3 3 3" xfId="2056"/>
    <cellStyle name="SAPBEXHLevel3 3 4" xfId="2057"/>
    <cellStyle name="SAPBEXHLevel3 4" xfId="2058"/>
    <cellStyle name="SAPBEXHLevel3 4 2" xfId="2059"/>
    <cellStyle name="SAPBEXHLevel3 4 3" xfId="2060"/>
    <cellStyle name="SAPBEXHLevel3 4 4" xfId="2061"/>
    <cellStyle name="SAPBEXHLevel3 5" xfId="2062"/>
    <cellStyle name="SAPBEXHLevel3 5 2" xfId="2063"/>
    <cellStyle name="SAPBEXHLevel3 5 3" xfId="2064"/>
    <cellStyle name="SAPBEXHLevel3 5 4" xfId="2065"/>
    <cellStyle name="SAPBEXHLevel3 6" xfId="2066"/>
    <cellStyle name="SAPBEXHLevel3 7" xfId="2067"/>
    <cellStyle name="SAPBEXHLevel3 8" xfId="2068"/>
    <cellStyle name="SAPBEXHLevel3X" xfId="2069"/>
    <cellStyle name="SAPBEXHLevel3X 2" xfId="2070"/>
    <cellStyle name="SAPBEXHLevel3X 2 2" xfId="2071"/>
    <cellStyle name="SAPBEXHLevel3X 2 2 2" xfId="2072"/>
    <cellStyle name="SAPBEXHLevel3X 2 2 3" xfId="2073"/>
    <cellStyle name="SAPBEXHLevel3X 2 2 4" xfId="2074"/>
    <cellStyle name="SAPBEXHLevel3X 2 3" xfId="2075"/>
    <cellStyle name="SAPBEXHLevel3X 2 3 2" xfId="2076"/>
    <cellStyle name="SAPBEXHLevel3X 2 4" xfId="2077"/>
    <cellStyle name="SAPBEXHLevel3X 2 5" xfId="2078"/>
    <cellStyle name="SAPBEXHLevel3X 2 6" xfId="2079"/>
    <cellStyle name="SAPBEXHLevel3X 3" xfId="2080"/>
    <cellStyle name="SAPBEXHLevel3X 3 2" xfId="2081"/>
    <cellStyle name="SAPBEXHLevel3X 3 3" xfId="2082"/>
    <cellStyle name="SAPBEXHLevel3X 3 4" xfId="2083"/>
    <cellStyle name="SAPBEXHLevel3X 4" xfId="2084"/>
    <cellStyle name="SAPBEXHLevel3X 4 2" xfId="2085"/>
    <cellStyle name="SAPBEXHLevel3X 4 3" xfId="2086"/>
    <cellStyle name="SAPBEXHLevel3X 4 4" xfId="2087"/>
    <cellStyle name="SAPBEXHLevel3X 5" xfId="2088"/>
    <cellStyle name="SAPBEXHLevel3X 5 2" xfId="2089"/>
    <cellStyle name="SAPBEXHLevel3X 5 3" xfId="2090"/>
    <cellStyle name="SAPBEXHLevel3X 5 4" xfId="2091"/>
    <cellStyle name="SAPBEXHLevel3X 6" xfId="2092"/>
    <cellStyle name="SAPBEXHLevel3X 7" xfId="2093"/>
    <cellStyle name="SAPBEXHLevel3X 8" xfId="2094"/>
    <cellStyle name="SAPBEXresData" xfId="2095"/>
    <cellStyle name="SAPBEXresDataEmph" xfId="2096"/>
    <cellStyle name="SAPBEXresItem" xfId="2097"/>
    <cellStyle name="SAPBEXresItemX" xfId="2098"/>
    <cellStyle name="SAPBEXstdData" xfId="2099"/>
    <cellStyle name="SAPBEXstdDataEmph" xfId="2100"/>
    <cellStyle name="SAPBEXstdItem" xfId="2101"/>
    <cellStyle name="SAPBEXstdItem 2" xfId="2102"/>
    <cellStyle name="SAPBEXstdItem 2 2" xfId="2103"/>
    <cellStyle name="SAPBEXstdItem 2 2 2" xfId="2104"/>
    <cellStyle name="SAPBEXstdItem 2 2 3" xfId="2105"/>
    <cellStyle name="SAPBEXstdItem 2 2 4" xfId="2106"/>
    <cellStyle name="SAPBEXstdItem 2 3" xfId="2107"/>
    <cellStyle name="SAPBEXstdItem 2 3 2" xfId="2108"/>
    <cellStyle name="SAPBEXstdItem 2 4" xfId="2109"/>
    <cellStyle name="SAPBEXstdItem 2 5" xfId="2110"/>
    <cellStyle name="SAPBEXstdItem 2 6" xfId="2111"/>
    <cellStyle name="SAPBEXstdItem 3" xfId="2112"/>
    <cellStyle name="SAPBEXstdItem 3 2" xfId="2113"/>
    <cellStyle name="SAPBEXstdItem 3 3" xfId="2114"/>
    <cellStyle name="SAPBEXstdItem 3 4" xfId="2115"/>
    <cellStyle name="SAPBEXstdItem 4" xfId="2116"/>
    <cellStyle name="SAPBEXstdItem 4 2" xfId="2117"/>
    <cellStyle name="SAPBEXstdItem 4 3" xfId="2118"/>
    <cellStyle name="SAPBEXstdItem 4 4" xfId="2119"/>
    <cellStyle name="SAPBEXstdItem 5" xfId="2120"/>
    <cellStyle name="SAPBEXstdItem 5 2" xfId="2121"/>
    <cellStyle name="SAPBEXstdItem 5 3" xfId="2122"/>
    <cellStyle name="SAPBEXstdItem 5 4" xfId="2123"/>
    <cellStyle name="SAPBEXstdItem 6" xfId="2124"/>
    <cellStyle name="SAPBEXstdItem 7" xfId="2125"/>
    <cellStyle name="SAPBEXstdItem 8" xfId="2126"/>
    <cellStyle name="SAPBEXstdItemX" xfId="2127"/>
    <cellStyle name="SAPBEXstdItemX 2" xfId="2128"/>
    <cellStyle name="SAPBEXstdItemX 2 2" xfId="2129"/>
    <cellStyle name="SAPBEXstdItemX 2 2 2" xfId="2130"/>
    <cellStyle name="SAPBEXstdItemX 2 2 3" xfId="2131"/>
    <cellStyle name="SAPBEXstdItemX 2 2 4" xfId="2132"/>
    <cellStyle name="SAPBEXstdItemX 2 3" xfId="2133"/>
    <cellStyle name="SAPBEXstdItemX 2 3 2" xfId="2134"/>
    <cellStyle name="SAPBEXstdItemX 2 4" xfId="2135"/>
    <cellStyle name="SAPBEXstdItemX 2 5" xfId="2136"/>
    <cellStyle name="SAPBEXstdItemX 2 6" xfId="2137"/>
    <cellStyle name="SAPBEXstdItemX 3" xfId="2138"/>
    <cellStyle name="SAPBEXstdItemX 3 2" xfId="2139"/>
    <cellStyle name="SAPBEXstdItemX 3 3" xfId="2140"/>
    <cellStyle name="SAPBEXstdItemX 3 4" xfId="2141"/>
    <cellStyle name="SAPBEXstdItemX 4" xfId="2142"/>
    <cellStyle name="SAPBEXstdItemX 4 2" xfId="2143"/>
    <cellStyle name="SAPBEXstdItemX 4 3" xfId="2144"/>
    <cellStyle name="SAPBEXstdItemX 4 4" xfId="2145"/>
    <cellStyle name="SAPBEXstdItemX 5" xfId="2146"/>
    <cellStyle name="SAPBEXstdItemX 5 2" xfId="2147"/>
    <cellStyle name="SAPBEXstdItemX 5 3" xfId="2148"/>
    <cellStyle name="SAPBEXstdItemX 5 4" xfId="2149"/>
    <cellStyle name="SAPBEXstdItemX 6" xfId="2150"/>
    <cellStyle name="SAPBEXstdItemX 7" xfId="2151"/>
    <cellStyle name="SAPBEXstdItemX 8" xfId="2152"/>
    <cellStyle name="SAPBEXtitle" xfId="2153"/>
    <cellStyle name="SAPBEXtitle 2" xfId="2154"/>
    <cellStyle name="SAPBEXtitle 3" xfId="2155"/>
    <cellStyle name="SAPBEXtitle 4" xfId="2156"/>
    <cellStyle name="SAPBEXundefined" xfId="2157"/>
    <cellStyle name="Style 23" xfId="2158"/>
    <cellStyle name="Style 23 2" xfId="2159"/>
    <cellStyle name="Title 2" xfId="2160"/>
    <cellStyle name="Title 3" xfId="2161"/>
    <cellStyle name="Total 2" xfId="2162"/>
    <cellStyle name="Total 3" xfId="2163"/>
    <cellStyle name="Warning Text 2" xfId="2164"/>
    <cellStyle name="Warning Text 3" xfId="2165"/>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74123</xdr:rowOff>
    </xdr:from>
    <xdr:to>
      <xdr:col>8</xdr:col>
      <xdr:colOff>1759178</xdr:colOff>
      <xdr:row>12</xdr:row>
      <xdr:rowOff>179917</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74123"/>
          <a:ext cx="5483453" cy="2391794"/>
        </a:xfrm>
        <a:prstGeom prst="rect">
          <a:avLst/>
        </a:prstGeom>
        <a:ln>
          <a:noFill/>
        </a:ln>
        <a:effectLst>
          <a:softEdge rad="112500"/>
        </a:effectLst>
      </xdr:spPr>
    </xdr:pic>
    <xdr:clientData/>
  </xdr:twoCellAnchor>
  <xdr:twoCellAnchor>
    <xdr:from>
      <xdr:col>0</xdr:col>
      <xdr:colOff>232826</xdr:colOff>
      <xdr:row>4</xdr:row>
      <xdr:rowOff>56540</xdr:rowOff>
    </xdr:from>
    <xdr:to>
      <xdr:col>8</xdr:col>
      <xdr:colOff>1482079</xdr:colOff>
      <xdr:row>7</xdr:row>
      <xdr:rowOff>31669</xdr:rowOff>
    </xdr:to>
    <xdr:sp macro="" textlink="">
      <xdr:nvSpPr>
        <xdr:cNvPr id="3" name="Rectangle 2"/>
        <xdr:cNvSpPr/>
      </xdr:nvSpPr>
      <xdr:spPr>
        <a:xfrm>
          <a:off x="232826" y="818540"/>
          <a:ext cx="524975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2017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641986</xdr:colOff>
      <xdr:row>1</xdr:row>
      <xdr:rowOff>84700</xdr:rowOff>
    </xdr:from>
    <xdr:to>
      <xdr:col>0</xdr:col>
      <xdr:colOff>3225200</xdr:colOff>
      <xdr:row>3</xdr:row>
      <xdr:rowOff>39950</xdr:rowOff>
    </xdr:to>
    <xdr:sp macro="" textlink="">
      <xdr:nvSpPr>
        <xdr:cNvPr id="4" name="Rectangle 3"/>
        <xdr:cNvSpPr/>
      </xdr:nvSpPr>
      <xdr:spPr>
        <a:xfrm>
          <a:off x="613411" y="275200"/>
          <a:ext cx="0"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285741</xdr:colOff>
      <xdr:row>1</xdr:row>
      <xdr:rowOff>95283</xdr:rowOff>
    </xdr:from>
    <xdr:to>
      <xdr:col>0</xdr:col>
      <xdr:colOff>675023</xdr:colOff>
      <xdr:row>3</xdr:row>
      <xdr:rowOff>92428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85741" y="285783"/>
          <a:ext cx="322607"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RM_V11_NEW_GA_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nance/Management/Budgets/2009%20Budget/Operating/E&amp;O%20Budget%202009%20-%20Revisions%20Sept%20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afety%20backup/2014%20IRM/LH%20CDM%20reports%20from%20MS/2006-2010%20Final%20OPA%20CDM%20Results.London%20Hydro%20Inc.%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nance/Department/Monthly%20Reconciliations/2008/12.08/Regulatory%20account%20reconciliations%20De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12%20STATS/Year%202012%20Elec%20Stats%20-%20Final%20resul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Regulatory%20files/Rate%20Applications/Year%202015%20IRM%20Rate%20Application/Submission%20-%20Sep%2026%202014/London_Hydro_2015_IRM_Rate_Generator%20-%20version%201.1_201409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Department/Monthly%20Reconciliations/2015/12.15/10.2000%20Capital%20Assets%20Leadsheet%20-%20Dec%20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Management/Financial%20Statements/Monthly%202009/09-SEP-2009/SFR%20Sept%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Management/99%20Budget/NEWCHARTOF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Reg AC summary"/>
      <sheetName val="10.1508 Summary"/>
      <sheetName val="10.1508 OMERS "/>
      <sheetName val="10.1508 OEB Cost Assess"/>
      <sheetName val="10.1509 "/>
      <sheetName val="10.1518 )"/>
      <sheetName val="10.1548"/>
      <sheetName val="10.1550 "/>
      <sheetName val="10.1555 "/>
      <sheetName val="10.1556"/>
      <sheetName val="1555 REC"/>
      <sheetName val="1556 REC"/>
      <sheetName val=" 1562  PILs  "/>
      <sheetName val=" 1592  PILs "/>
      <sheetName val="10.1590 Recoveries "/>
      <sheetName val="10.3416 - OPC"/>
      <sheetName val="10.3511"/>
      <sheetName val="10.1480"/>
      <sheetName val="10.34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lld scenarios"/>
      <sheetName val="Unbilled results"/>
      <sheetName val="Relationships"/>
      <sheetName val="SFR stats"/>
      <sheetName val="Customer Counts"/>
      <sheetName val="Manual Bills"/>
      <sheetName val="GL Corr"/>
      <sheetName val="GL"/>
      <sheetName val="Purchases &amp; Losses"/>
      <sheetName val="Distrib Stats &amp; Unbill Distrib"/>
      <sheetName val="Energy Stats "/>
      <sheetName val="Non-Comm Chgs"/>
      <sheetName val="Unbilled Energy"/>
      <sheetName val="RSVA gl"/>
      <sheetName val="RSVA"/>
      <sheetName val="RSVA accts"/>
      <sheetName val="GA Analysis"/>
      <sheetName val="COP"/>
      <sheetName val="GL Balances 2012"/>
      <sheetName val="Day 1 2 or 3 jnls"/>
      <sheetName val="IESO invoice distribution preli"/>
      <sheetName val="IESO invoice distribution"/>
      <sheetName val="IESO Credit forms"/>
      <sheetName val="IESO Credits"/>
      <sheetName val="FCLDE Transm Conn"/>
      <sheetName val="BalSheet Pres"/>
      <sheetName val="YE WP fixed price credits"/>
      <sheetName val="Board report"/>
      <sheetName val="YE FS Note 5"/>
      <sheetName val="YE present"/>
      <sheetName val="Customer Billing analysis"/>
      <sheetName val="StatsC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1">
          <cell r="C161">
            <v>-271500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1"/>
  <sheetViews>
    <sheetView tabSelected="1" workbookViewId="0">
      <selection activeCell="A51" sqref="A51"/>
    </sheetView>
  </sheetViews>
  <sheetFormatPr defaultRowHeight="14.25" x14ac:dyDescent="0.2"/>
  <cols>
    <col min="1" max="1" width="3.85546875" style="151" customWidth="1"/>
    <col min="2" max="2" width="21" style="151" customWidth="1"/>
    <col min="3" max="3" width="22.28515625" style="151" customWidth="1"/>
    <col min="4" max="4" width="48.140625" style="151" customWidth="1"/>
    <col min="5" max="5" width="9.140625" style="151"/>
    <col min="6" max="6" width="9.5703125" style="151" customWidth="1"/>
    <col min="7" max="16384" width="9.140625" style="151"/>
  </cols>
  <sheetData>
    <row r="3" spans="2:4" ht="26.25" x14ac:dyDescent="0.4">
      <c r="B3" s="150" t="s">
        <v>88</v>
      </c>
    </row>
    <row r="4" spans="2:4" ht="26.25" x14ac:dyDescent="0.4">
      <c r="B4" s="150" t="s">
        <v>108</v>
      </c>
    </row>
    <row r="7" spans="2:4" s="152" customFormat="1" ht="18.75" customHeight="1" x14ac:dyDescent="0.2">
      <c r="B7" s="155" t="s">
        <v>89</v>
      </c>
      <c r="C7" s="156" t="s">
        <v>90</v>
      </c>
    </row>
    <row r="8" spans="2:4" s="152" customFormat="1" ht="23.25" customHeight="1" x14ac:dyDescent="0.2">
      <c r="B8" s="155" t="s">
        <v>91</v>
      </c>
      <c r="C8" s="156" t="s">
        <v>92</v>
      </c>
    </row>
    <row r="9" spans="2:4" s="152" customFormat="1" ht="12.75" x14ac:dyDescent="0.2"/>
    <row r="11" spans="2:4" ht="4.5" customHeight="1" x14ac:dyDescent="0.2">
      <c r="B11" s="157"/>
      <c r="C11" s="157"/>
      <c r="D11" s="157"/>
    </row>
    <row r="12" spans="2:4" ht="31.5" customHeight="1" x14ac:dyDescent="0.25">
      <c r="B12" s="154" t="s">
        <v>93</v>
      </c>
    </row>
    <row r="14" spans="2:4" s="152" customFormat="1" ht="21.75" customHeight="1" x14ac:dyDescent="0.25">
      <c r="B14" s="159" t="s">
        <v>100</v>
      </c>
      <c r="C14" s="153" t="s">
        <v>106</v>
      </c>
    </row>
    <row r="15" spans="2:4" s="152" customFormat="1" ht="33.75" customHeight="1" x14ac:dyDescent="0.25">
      <c r="B15" s="158"/>
      <c r="C15" s="206" t="s">
        <v>105</v>
      </c>
      <c r="D15" s="207"/>
    </row>
    <row r="16" spans="2:4" s="152" customFormat="1" ht="21.75" customHeight="1" x14ac:dyDescent="0.25">
      <c r="B16" s="159" t="s">
        <v>94</v>
      </c>
      <c r="C16" s="153" t="s">
        <v>96</v>
      </c>
    </row>
    <row r="17" spans="2:4" s="152" customFormat="1" ht="45.75" customHeight="1" x14ac:dyDescent="0.25">
      <c r="B17" s="158"/>
      <c r="C17" s="206" t="s">
        <v>147</v>
      </c>
      <c r="D17" s="207"/>
    </row>
    <row r="18" spans="2:4" s="152" customFormat="1" ht="21.75" customHeight="1" x14ac:dyDescent="0.25">
      <c r="B18" s="159" t="s">
        <v>95</v>
      </c>
      <c r="C18" s="153" t="s">
        <v>107</v>
      </c>
    </row>
    <row r="19" spans="2:4" s="152" customFormat="1" ht="46.5" customHeight="1" x14ac:dyDescent="0.25">
      <c r="B19" s="158"/>
      <c r="C19" s="206" t="s">
        <v>99</v>
      </c>
      <c r="D19" s="207"/>
    </row>
    <row r="20" spans="2:4" ht="22.5" customHeight="1" x14ac:dyDescent="0.2"/>
    <row r="21" spans="2:4" ht="4.5" customHeight="1" x14ac:dyDescent="0.2">
      <c r="B21" s="157"/>
      <c r="C21" s="157"/>
      <c r="D21" s="157"/>
    </row>
  </sheetData>
  <mergeCells count="3">
    <mergeCell ref="C17:D17"/>
    <mergeCell ref="C19:D19"/>
    <mergeCell ref="C15:D15"/>
  </mergeCells>
  <hyperlinks>
    <hyperlink ref="B16" location="'Tab2-WMS CBR Class B allocation'!A1" display="Tab 2"/>
    <hyperlink ref="B18" location="'Tab3-GA Allocation New Class A'!A1" display="Tab 3"/>
    <hyperlink ref="B14" location="'Tab1-CBR New Class A allocation'!A1" display="Tab 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workbookViewId="0">
      <pane ySplit="3" topLeftCell="A4" activePane="bottomLeft" state="frozen"/>
      <selection pane="bottomLeft" activeCell="A93" sqref="A93"/>
    </sheetView>
  </sheetViews>
  <sheetFormatPr defaultRowHeight="15" x14ac:dyDescent="0.25"/>
  <cols>
    <col min="1" max="1" width="2.42578125" style="16" customWidth="1"/>
    <col min="2" max="2" width="29.7109375" customWidth="1"/>
    <col min="3" max="3" width="15.28515625" bestFit="1" customWidth="1"/>
    <col min="4" max="4" width="16.42578125" bestFit="1" customWidth="1"/>
    <col min="5" max="5" width="14.28515625" customWidth="1"/>
    <col min="6" max="6" width="15.5703125" customWidth="1"/>
    <col min="7" max="8" width="15" customWidth="1"/>
    <col min="9" max="10" width="13.42578125" customWidth="1"/>
    <col min="11" max="11" width="9.140625" style="16"/>
    <col min="12" max="17" width="14.7109375" style="16" customWidth="1"/>
    <col min="18" max="26" width="9.140625" style="16"/>
  </cols>
  <sheetData>
    <row r="1" spans="2:10" s="16" customFormat="1" x14ac:dyDescent="0.25"/>
    <row r="2" spans="2:10" s="16" customFormat="1" ht="18.75" x14ac:dyDescent="0.3">
      <c r="B2" s="161" t="s">
        <v>103</v>
      </c>
    </row>
    <row r="3" spans="2:10" s="16" customFormat="1" ht="22.5" customHeight="1" x14ac:dyDescent="0.25">
      <c r="B3" s="32" t="s">
        <v>104</v>
      </c>
    </row>
    <row r="4" spans="2:10" s="16" customFormat="1" ht="7.5" customHeight="1" x14ac:dyDescent="0.25">
      <c r="B4" s="32"/>
    </row>
    <row r="5" spans="2:10" s="16" customFormat="1" ht="17.25" customHeight="1" x14ac:dyDescent="0.25"/>
    <row r="6" spans="2:10" x14ac:dyDescent="0.25">
      <c r="B6" s="162" t="s">
        <v>101</v>
      </c>
      <c r="C6" s="16"/>
      <c r="D6" s="16"/>
      <c r="E6" s="16"/>
      <c r="F6" s="15">
        <f>+I67</f>
        <v>6406.2227886650817</v>
      </c>
      <c r="G6" s="16"/>
      <c r="H6" s="16"/>
      <c r="I6" s="16"/>
      <c r="J6" s="16"/>
    </row>
    <row r="7" spans="2:10" ht="15.75" x14ac:dyDescent="0.25">
      <c r="B7" s="160"/>
      <c r="C7" s="16"/>
      <c r="D7" s="16"/>
      <c r="E7" s="16"/>
      <c r="G7" s="16"/>
      <c r="H7" s="16"/>
      <c r="I7" s="16"/>
      <c r="J7" s="16"/>
    </row>
    <row r="8" spans="2:10" ht="24" customHeight="1" x14ac:dyDescent="0.25">
      <c r="B8" s="16"/>
      <c r="C8" s="163"/>
      <c r="D8" s="163"/>
      <c r="E8" s="163"/>
      <c r="F8" s="163"/>
      <c r="G8" s="16"/>
      <c r="H8" s="16"/>
      <c r="I8" s="16"/>
      <c r="J8" s="16"/>
    </row>
    <row r="9" spans="2:10" x14ac:dyDescent="0.25">
      <c r="B9" s="32" t="s">
        <v>109</v>
      </c>
      <c r="C9" s="16"/>
      <c r="D9" s="16"/>
      <c r="E9" s="16"/>
      <c r="F9" s="16"/>
      <c r="G9" s="16"/>
      <c r="H9" s="16"/>
      <c r="I9" s="16"/>
      <c r="J9" s="16"/>
    </row>
    <row r="10" spans="2:10" ht="5.25" customHeight="1" x14ac:dyDescent="0.25">
      <c r="B10" s="32"/>
      <c r="C10" s="16"/>
      <c r="D10" s="16"/>
      <c r="E10" s="16"/>
      <c r="F10" s="16"/>
      <c r="G10" s="16"/>
      <c r="H10" s="16"/>
      <c r="I10" s="16"/>
      <c r="J10" s="16"/>
    </row>
    <row r="11" spans="2:10" ht="18" customHeight="1" x14ac:dyDescent="0.25">
      <c r="B11" s="164" t="s">
        <v>109</v>
      </c>
      <c r="C11" s="165" t="s">
        <v>110</v>
      </c>
      <c r="D11" s="165" t="s">
        <v>111</v>
      </c>
      <c r="E11" s="165" t="s">
        <v>112</v>
      </c>
      <c r="F11" s="165" t="s">
        <v>113</v>
      </c>
      <c r="G11" s="16"/>
      <c r="H11" s="16"/>
      <c r="I11" s="16"/>
      <c r="J11" s="16"/>
    </row>
    <row r="12" spans="2:10" x14ac:dyDescent="0.25">
      <c r="B12" s="16" t="s">
        <v>114</v>
      </c>
      <c r="C12" s="163">
        <v>232974012.72153848</v>
      </c>
      <c r="D12" s="163">
        <v>246915797.21538463</v>
      </c>
      <c r="E12" s="163">
        <v>254664241.83076924</v>
      </c>
      <c r="F12" s="163">
        <f t="shared" ref="F12" si="0">SUM(C12:E12)</f>
        <v>734554051.76769233</v>
      </c>
      <c r="G12" s="16"/>
      <c r="H12" s="16"/>
      <c r="I12" s="16"/>
      <c r="J12" s="16"/>
    </row>
    <row r="13" spans="2:10" x14ac:dyDescent="0.25">
      <c r="B13" s="16" t="s">
        <v>115</v>
      </c>
      <c r="C13" s="163">
        <v>8057810.7857099548</v>
      </c>
      <c r="D13" s="163">
        <v>9730658.7952466868</v>
      </c>
      <c r="E13" s="163">
        <v>10057941.977341915</v>
      </c>
      <c r="F13" s="163">
        <f>SUM(C13:E13)</f>
        <v>27846411.558298558</v>
      </c>
      <c r="G13" s="16"/>
      <c r="H13" s="16"/>
      <c r="I13" s="16"/>
      <c r="J13" s="16"/>
    </row>
    <row r="14" spans="2:10" x14ac:dyDescent="0.25">
      <c r="B14" s="16" t="s">
        <v>116</v>
      </c>
      <c r="C14" s="166">
        <f>+C13/C12</f>
        <v>3.4586736484386482E-2</v>
      </c>
      <c r="D14" s="166">
        <f>+D13/D12</f>
        <v>3.9408814279949182E-2</v>
      </c>
      <c r="E14" s="166">
        <f>+E13/E12</f>
        <v>3.9494912615276663E-2</v>
      </c>
      <c r="F14" s="166"/>
      <c r="G14" s="16"/>
      <c r="H14" s="16"/>
      <c r="I14" s="16"/>
      <c r="J14" s="16"/>
    </row>
    <row r="15" spans="2:10" ht="5.25" customHeight="1" x14ac:dyDescent="0.25">
      <c r="B15" s="16"/>
      <c r="C15" s="166"/>
      <c r="D15" s="166"/>
      <c r="E15" s="166"/>
      <c r="F15" s="166"/>
      <c r="G15" s="16"/>
      <c r="H15" s="16"/>
      <c r="I15" s="16"/>
      <c r="J15" s="16"/>
    </row>
    <row r="16" spans="2:10" x14ac:dyDescent="0.25">
      <c r="B16" s="16" t="s">
        <v>117</v>
      </c>
      <c r="C16" s="167">
        <v>8671.33</v>
      </c>
      <c r="D16" s="167">
        <v>75532.259999999995</v>
      </c>
      <c r="E16" s="167">
        <v>75957.2</v>
      </c>
      <c r="F16" s="167">
        <f>SUM(C16:E16)</f>
        <v>160160.78999999998</v>
      </c>
      <c r="G16" s="16"/>
      <c r="H16" s="16"/>
      <c r="I16" s="16"/>
      <c r="J16" s="16"/>
    </row>
    <row r="17" spans="2:10" ht="18.75" customHeight="1" x14ac:dyDescent="0.25">
      <c r="B17" s="168" t="s">
        <v>118</v>
      </c>
      <c r="C17" s="169">
        <f>+C14*C16</f>
        <v>299.91300567915505</v>
      </c>
      <c r="D17" s="169">
        <f>+D14*D16</f>
        <v>2976.6368064848343</v>
      </c>
      <c r="E17" s="169">
        <f>+E14*E16</f>
        <v>2999.9229765010923</v>
      </c>
      <c r="F17" s="169">
        <f>SUM(C17:E17)</f>
        <v>6276.4727886650817</v>
      </c>
      <c r="G17" s="16"/>
      <c r="H17" s="16"/>
      <c r="I17" s="16"/>
      <c r="J17" s="16"/>
    </row>
    <row r="18" spans="2:10" s="16" customFormat="1" ht="4.5" customHeight="1" x14ac:dyDescent="0.25">
      <c r="B18" s="32"/>
      <c r="C18" s="170"/>
      <c r="D18" s="170"/>
      <c r="E18" s="170"/>
      <c r="F18" s="170"/>
    </row>
    <row r="19" spans="2:10" s="16" customFormat="1" ht="18.75" customHeight="1" x14ac:dyDescent="0.25">
      <c r="B19" s="171" t="s">
        <v>119</v>
      </c>
      <c r="C19" s="170"/>
      <c r="D19" s="170"/>
      <c r="E19" s="170"/>
      <c r="F19" s="170"/>
    </row>
    <row r="20" spans="2:10" ht="30.75" customHeight="1" x14ac:dyDescent="0.25">
      <c r="B20" s="16"/>
      <c r="C20" s="163"/>
      <c r="D20" s="163"/>
      <c r="E20" s="163"/>
      <c r="F20" s="163"/>
      <c r="G20" s="16"/>
      <c r="H20" s="16"/>
      <c r="I20" s="16"/>
      <c r="J20" s="16"/>
    </row>
    <row r="21" spans="2:10" x14ac:dyDescent="0.25">
      <c r="B21" s="32" t="s">
        <v>120</v>
      </c>
      <c r="C21" s="16"/>
      <c r="D21" s="16"/>
      <c r="E21" s="16"/>
      <c r="F21" s="16"/>
      <c r="G21" s="16"/>
      <c r="H21" s="16"/>
      <c r="I21" s="16"/>
      <c r="J21" s="16"/>
    </row>
    <row r="22" spans="2:10" ht="5.25" customHeight="1" x14ac:dyDescent="0.25">
      <c r="B22" s="32"/>
      <c r="C22" s="16"/>
      <c r="D22" s="16"/>
      <c r="E22" s="16"/>
      <c r="F22" s="16"/>
      <c r="G22" s="16"/>
      <c r="H22" s="16"/>
      <c r="I22" s="16"/>
      <c r="J22" s="16"/>
    </row>
    <row r="23" spans="2:10" ht="60" x14ac:dyDescent="0.25">
      <c r="B23" s="172" t="s">
        <v>121</v>
      </c>
      <c r="C23" s="172" t="s">
        <v>122</v>
      </c>
      <c r="D23" s="172" t="s">
        <v>123</v>
      </c>
      <c r="E23" s="172" t="s">
        <v>124</v>
      </c>
      <c r="F23" s="16"/>
      <c r="G23" s="16"/>
      <c r="H23" s="16"/>
      <c r="I23" s="16"/>
      <c r="J23" s="16"/>
    </row>
    <row r="24" spans="2:10" x14ac:dyDescent="0.25">
      <c r="B24" s="173" t="s">
        <v>41</v>
      </c>
      <c r="C24" s="174">
        <f>+C57</f>
        <v>1425.8294212659489</v>
      </c>
      <c r="D24" s="174">
        <f>+C62</f>
        <v>29.479999999999997</v>
      </c>
      <c r="E24" s="174">
        <f>SUM(C24:D24)</f>
        <v>1455.3094212659489</v>
      </c>
      <c r="F24" s="16"/>
      <c r="G24" s="16"/>
      <c r="H24" s="16"/>
      <c r="I24" s="16"/>
      <c r="J24" s="16"/>
    </row>
    <row r="25" spans="2:10" x14ac:dyDescent="0.25">
      <c r="B25" s="173" t="s">
        <v>40</v>
      </c>
      <c r="C25" s="174">
        <f>+D57</f>
        <v>1273.6229779133696</v>
      </c>
      <c r="D25" s="174">
        <f>+D62</f>
        <v>26.36</v>
      </c>
      <c r="E25" s="174">
        <f t="shared" ref="E25:E29" si="1">SUM(C25:D25)</f>
        <v>1299.9829779133695</v>
      </c>
      <c r="F25" s="16"/>
      <c r="G25" s="16"/>
      <c r="H25" s="16"/>
      <c r="I25" s="16"/>
      <c r="J25" s="16"/>
    </row>
    <row r="26" spans="2:10" x14ac:dyDescent="0.25">
      <c r="B26" s="173" t="s">
        <v>39</v>
      </c>
      <c r="C26" s="174">
        <f>+E57</f>
        <v>1851.35051617728</v>
      </c>
      <c r="D26" s="174">
        <f>+E62</f>
        <v>38.22</v>
      </c>
      <c r="E26" s="174">
        <f t="shared" si="1"/>
        <v>1889.5705161772801</v>
      </c>
      <c r="F26" s="16"/>
      <c r="G26" s="16"/>
      <c r="H26" s="16"/>
      <c r="I26" s="16"/>
      <c r="J26" s="16"/>
    </row>
    <row r="27" spans="2:10" x14ac:dyDescent="0.25">
      <c r="B27" s="173" t="s">
        <v>38</v>
      </c>
      <c r="C27" s="174">
        <f>+F57</f>
        <v>132.96068296540483</v>
      </c>
      <c r="D27" s="174">
        <f>+F62</f>
        <v>2.78</v>
      </c>
      <c r="E27" s="174">
        <f t="shared" si="1"/>
        <v>135.74068296540483</v>
      </c>
      <c r="F27" s="16"/>
      <c r="G27" s="16"/>
      <c r="H27" s="16"/>
      <c r="I27" s="16"/>
      <c r="J27" s="16"/>
    </row>
    <row r="28" spans="2:10" x14ac:dyDescent="0.25">
      <c r="B28" s="173" t="s">
        <v>37</v>
      </c>
      <c r="C28" s="174">
        <f>+G57</f>
        <v>429.12009443738953</v>
      </c>
      <c r="D28" s="174">
        <f>+G62</f>
        <v>8.83</v>
      </c>
      <c r="E28" s="174">
        <f t="shared" si="1"/>
        <v>437.95009443738951</v>
      </c>
      <c r="F28" s="16"/>
      <c r="G28" s="16"/>
      <c r="H28" s="16"/>
      <c r="I28" s="16"/>
      <c r="J28" s="16"/>
    </row>
    <row r="29" spans="2:10" x14ac:dyDescent="0.25">
      <c r="B29" s="173" t="s">
        <v>36</v>
      </c>
      <c r="C29" s="174">
        <f>+H57</f>
        <v>1163.5890959056887</v>
      </c>
      <c r="D29" s="174">
        <f>+H62</f>
        <v>24.080000000000002</v>
      </c>
      <c r="E29" s="174">
        <f t="shared" si="1"/>
        <v>1187.6690959056887</v>
      </c>
      <c r="F29" s="16"/>
      <c r="G29" s="16"/>
      <c r="H29" s="16"/>
      <c r="I29" s="16"/>
      <c r="J29" s="16"/>
    </row>
    <row r="30" spans="2:10" ht="15.75" thickBot="1" x14ac:dyDescent="0.3">
      <c r="B30" s="175" t="s">
        <v>5</v>
      </c>
      <c r="C30" s="176">
        <f>SUM(C24:C29)</f>
        <v>6276.4727886650817</v>
      </c>
      <c r="D30" s="176">
        <f t="shared" ref="D30:E30" si="2">SUM(D24:D29)</f>
        <v>129.75</v>
      </c>
      <c r="E30" s="176">
        <f t="shared" si="2"/>
        <v>6406.2227886650817</v>
      </c>
      <c r="F30" s="16"/>
      <c r="G30" s="16"/>
      <c r="H30" s="16"/>
      <c r="I30" s="16"/>
      <c r="J30" s="16"/>
    </row>
    <row r="31" spans="2:10" ht="30.75" customHeight="1" x14ac:dyDescent="0.25">
      <c r="B31" s="16"/>
      <c r="C31" s="163"/>
      <c r="D31" s="163"/>
      <c r="E31" s="163"/>
      <c r="F31" s="163"/>
      <c r="G31" s="16"/>
      <c r="H31" s="16"/>
      <c r="I31" s="16"/>
      <c r="J31" s="16"/>
    </row>
    <row r="32" spans="2:10" x14ac:dyDescent="0.25">
      <c r="B32" s="32" t="s">
        <v>125</v>
      </c>
      <c r="C32" s="16"/>
      <c r="D32" s="16"/>
      <c r="E32" s="16"/>
      <c r="F32" s="16"/>
      <c r="G32" s="16"/>
      <c r="H32" s="16"/>
      <c r="I32" s="16"/>
      <c r="J32" s="16"/>
    </row>
    <row r="33" spans="2:10" ht="5.25" customHeight="1" x14ac:dyDescent="0.25">
      <c r="B33" s="32"/>
      <c r="C33" s="16"/>
      <c r="D33" s="16"/>
      <c r="E33" s="16"/>
      <c r="F33" s="16"/>
      <c r="G33" s="16"/>
      <c r="H33" s="16"/>
      <c r="I33" s="16"/>
      <c r="J33" s="16"/>
    </row>
    <row r="34" spans="2:10" ht="31.5" customHeight="1" thickBot="1" x14ac:dyDescent="0.3">
      <c r="B34" s="211" t="s">
        <v>126</v>
      </c>
      <c r="C34" s="212"/>
      <c r="D34" s="177">
        <v>2015</v>
      </c>
      <c r="E34" s="16"/>
      <c r="F34" s="16"/>
      <c r="G34" s="16"/>
      <c r="H34" s="16"/>
      <c r="I34" s="16"/>
      <c r="J34" s="16"/>
    </row>
    <row r="35" spans="2:10" ht="15.75" thickBot="1" x14ac:dyDescent="0.3">
      <c r="B35" s="213" t="s">
        <v>127</v>
      </c>
      <c r="C35" s="214"/>
      <c r="D35" s="178">
        <f>+I70</f>
        <v>6276.4727886650817</v>
      </c>
      <c r="E35" s="16"/>
      <c r="F35" s="16"/>
      <c r="G35" s="16"/>
      <c r="H35" s="16"/>
      <c r="I35" s="16"/>
      <c r="J35" s="16"/>
    </row>
    <row r="36" spans="2:10" ht="15" customHeight="1" x14ac:dyDescent="0.25">
      <c r="B36" s="213" t="s">
        <v>128</v>
      </c>
      <c r="C36" s="214"/>
      <c r="D36" s="178">
        <f>+I71</f>
        <v>38.049999999999997</v>
      </c>
      <c r="E36" s="16"/>
      <c r="F36" s="16"/>
      <c r="G36" s="16"/>
      <c r="H36" s="16"/>
      <c r="I36" s="16"/>
      <c r="J36" s="16"/>
    </row>
    <row r="37" spans="2:10" x14ac:dyDescent="0.25">
      <c r="B37" s="179" t="s">
        <v>129</v>
      </c>
      <c r="C37" s="180"/>
      <c r="D37" s="181">
        <f>SUM(D35:D36)</f>
        <v>6314.5227886650819</v>
      </c>
      <c r="E37" s="16"/>
      <c r="F37" s="16"/>
      <c r="G37" s="16"/>
      <c r="H37" s="16"/>
      <c r="I37" s="16"/>
      <c r="J37" s="16"/>
    </row>
    <row r="38" spans="2:10" ht="30.75" customHeight="1" x14ac:dyDescent="0.25">
      <c r="B38" s="16"/>
      <c r="C38" s="163"/>
      <c r="D38" s="163"/>
      <c r="E38" s="163"/>
      <c r="F38" s="163"/>
      <c r="G38" s="16"/>
      <c r="H38" s="16"/>
      <c r="I38" s="16"/>
      <c r="J38" s="16"/>
    </row>
    <row r="39" spans="2:10" s="16" customFormat="1" x14ac:dyDescent="0.25">
      <c r="B39" s="32" t="s">
        <v>130</v>
      </c>
    </row>
    <row r="40" spans="2:10" s="16" customFormat="1" ht="5.25" customHeight="1" x14ac:dyDescent="0.25">
      <c r="B40" s="32"/>
    </row>
    <row r="41" spans="2:10" x14ac:dyDescent="0.25">
      <c r="B41" s="182"/>
      <c r="C41" s="182" t="s">
        <v>41</v>
      </c>
      <c r="D41" s="182" t="s">
        <v>40</v>
      </c>
      <c r="E41" s="182" t="s">
        <v>39</v>
      </c>
      <c r="F41" s="182" t="s">
        <v>38</v>
      </c>
      <c r="G41" s="182" t="s">
        <v>37</v>
      </c>
      <c r="H41" s="182" t="s">
        <v>36</v>
      </c>
      <c r="I41" s="183"/>
      <c r="J41" s="183"/>
    </row>
    <row r="42" spans="2:10" ht="45.75" thickBot="1" x14ac:dyDescent="0.3">
      <c r="B42" s="184" t="s">
        <v>131</v>
      </c>
      <c r="C42" s="184" t="s">
        <v>132</v>
      </c>
      <c r="D42" s="184" t="s">
        <v>132</v>
      </c>
      <c r="E42" s="184" t="s">
        <v>132</v>
      </c>
      <c r="F42" s="184" t="s">
        <v>132</v>
      </c>
      <c r="G42" s="184" t="s">
        <v>132</v>
      </c>
      <c r="H42" s="184" t="s">
        <v>132</v>
      </c>
      <c r="I42" s="185" t="s">
        <v>133</v>
      </c>
      <c r="J42" s="185" t="s">
        <v>134</v>
      </c>
    </row>
    <row r="43" spans="2:10" x14ac:dyDescent="0.25">
      <c r="B43" s="208" t="s">
        <v>135</v>
      </c>
      <c r="C43" s="209"/>
      <c r="D43" s="209"/>
      <c r="E43" s="209"/>
      <c r="F43" s="209"/>
      <c r="G43" s="209"/>
      <c r="H43" s="209"/>
      <c r="I43" s="209"/>
      <c r="J43" s="210"/>
    </row>
    <row r="44" spans="2:10" x14ac:dyDescent="0.25">
      <c r="B44" s="186">
        <v>42124</v>
      </c>
      <c r="C44" s="187">
        <v>1960267.9337999998</v>
      </c>
      <c r="D44" s="187">
        <v>1881205.0082999996</v>
      </c>
      <c r="E44" s="187">
        <v>1835839.79</v>
      </c>
      <c r="F44" s="187">
        <v>370719.01565995527</v>
      </c>
      <c r="G44" s="187">
        <v>268936.59999999998</v>
      </c>
      <c r="H44" s="187">
        <v>1740842.4379499999</v>
      </c>
      <c r="I44" s="188">
        <f>SUM(C44:H44)</f>
        <v>8057810.7857099548</v>
      </c>
      <c r="J44" s="188">
        <v>232974012.72153848</v>
      </c>
    </row>
    <row r="45" spans="2:10" x14ac:dyDescent="0.25">
      <c r="B45" s="186">
        <v>42155</v>
      </c>
      <c r="C45" s="187">
        <v>2200975.92765</v>
      </c>
      <c r="D45" s="187">
        <v>2010183.2099999997</v>
      </c>
      <c r="E45" s="187">
        <v>2818268.5853865761</v>
      </c>
      <c r="F45" s="187">
        <v>279768.37298215809</v>
      </c>
      <c r="G45" s="187">
        <v>587650.38232795254</v>
      </c>
      <c r="H45" s="187">
        <v>1833812.3168999997</v>
      </c>
      <c r="I45" s="188">
        <f t="shared" ref="I45:I46" si="3">SUM(C45:H45)</f>
        <v>9730658.7952466868</v>
      </c>
      <c r="J45" s="188">
        <v>246915797.21538463</v>
      </c>
    </row>
    <row r="46" spans="2:10" x14ac:dyDescent="0.25">
      <c r="B46" s="186">
        <v>42185</v>
      </c>
      <c r="C46" s="187">
        <v>2278460.6334000002</v>
      </c>
      <c r="D46" s="187">
        <v>1973698.3007999996</v>
      </c>
      <c r="E46" s="187">
        <v>3087544.6467273515</v>
      </c>
      <c r="F46" s="187">
        <v>112586.47594278282</v>
      </c>
      <c r="G46" s="187">
        <v>802464.23927178141</v>
      </c>
      <c r="H46" s="187">
        <v>1803187.6812</v>
      </c>
      <c r="I46" s="188">
        <f t="shared" si="3"/>
        <v>10057941.977341916</v>
      </c>
      <c r="J46" s="188">
        <v>254664241.83076924</v>
      </c>
    </row>
    <row r="47" spans="2:10" ht="15.75" thickBot="1" x14ac:dyDescent="0.3">
      <c r="B47" s="189"/>
      <c r="C47" s="189">
        <f>SUM(C44:C46)</f>
        <v>6439704.4948500004</v>
      </c>
      <c r="D47" s="189">
        <f t="shared" ref="D47:J47" si="4">SUM(D44:D46)</f>
        <v>5865086.5190999992</v>
      </c>
      <c r="E47" s="189">
        <f t="shared" si="4"/>
        <v>7741653.0221139276</v>
      </c>
      <c r="F47" s="189">
        <f t="shared" si="4"/>
        <v>763073.86458489625</v>
      </c>
      <c r="G47" s="189">
        <f t="shared" si="4"/>
        <v>1659051.2215997339</v>
      </c>
      <c r="H47" s="189">
        <f t="shared" si="4"/>
        <v>5377842.4360499997</v>
      </c>
      <c r="I47" s="190">
        <f t="shared" si="4"/>
        <v>27846411.558298558</v>
      </c>
      <c r="J47" s="190">
        <f t="shared" si="4"/>
        <v>734554051.76769233</v>
      </c>
    </row>
    <row r="48" spans="2:10" x14ac:dyDescent="0.25">
      <c r="B48" s="208" t="s">
        <v>136</v>
      </c>
      <c r="C48" s="209"/>
      <c r="D48" s="209"/>
      <c r="E48" s="209"/>
      <c r="F48" s="209"/>
      <c r="G48" s="209"/>
      <c r="H48" s="209"/>
      <c r="I48" s="209"/>
      <c r="J48" s="210"/>
    </row>
    <row r="49" spans="2:10" x14ac:dyDescent="0.25">
      <c r="B49" s="186">
        <v>42124</v>
      </c>
      <c r="C49" s="191">
        <f>+C44/$J44</f>
        <v>8.4141055515191913E-3</v>
      </c>
      <c r="D49" s="191">
        <f t="shared" ref="D49:H49" si="5">+D44/$J44</f>
        <v>8.0747418406211021E-3</v>
      </c>
      <c r="E49" s="191">
        <f t="shared" si="5"/>
        <v>7.8800196148670117E-3</v>
      </c>
      <c r="F49" s="191">
        <f t="shared" si="5"/>
        <v>1.5912462138129376E-3</v>
      </c>
      <c r="G49" s="191">
        <f t="shared" si="5"/>
        <v>1.1543630847851072E-3</v>
      </c>
      <c r="H49" s="191">
        <f t="shared" si="5"/>
        <v>7.4722601787811276E-3</v>
      </c>
      <c r="I49" s="191">
        <f>+I44/$J44</f>
        <v>3.4586736484386482E-2</v>
      </c>
      <c r="J49" s="192">
        <f>+J44/$J44</f>
        <v>1</v>
      </c>
    </row>
    <row r="50" spans="2:10" x14ac:dyDescent="0.25">
      <c r="B50" s="186">
        <v>42155</v>
      </c>
      <c r="C50" s="191">
        <f t="shared" ref="C50:J51" si="6">+C45/$J45</f>
        <v>8.9138724717968895E-3</v>
      </c>
      <c r="D50" s="191">
        <f t="shared" si="6"/>
        <v>8.1411689032051572E-3</v>
      </c>
      <c r="E50" s="191">
        <f t="shared" si="6"/>
        <v>1.1413885288709173E-2</v>
      </c>
      <c r="F50" s="191">
        <f t="shared" si="6"/>
        <v>1.1330517372208314E-3</v>
      </c>
      <c r="G50" s="191">
        <f t="shared" si="6"/>
        <v>2.3799626794042067E-3</v>
      </c>
      <c r="H50" s="191">
        <f t="shared" si="6"/>
        <v>7.4268731996129248E-3</v>
      </c>
      <c r="I50" s="191">
        <f t="shared" si="6"/>
        <v>3.9408814279949182E-2</v>
      </c>
      <c r="J50" s="192">
        <f t="shared" si="6"/>
        <v>1</v>
      </c>
    </row>
    <row r="51" spans="2:10" x14ac:dyDescent="0.25">
      <c r="B51" s="186">
        <v>42185</v>
      </c>
      <c r="C51" s="191">
        <f t="shared" si="6"/>
        <v>8.9469201369625113E-3</v>
      </c>
      <c r="D51" s="191">
        <f t="shared" si="6"/>
        <v>7.7501980121401238E-3</v>
      </c>
      <c r="E51" s="191">
        <f t="shared" si="6"/>
        <v>1.2123981853640458E-2</v>
      </c>
      <c r="F51" s="191">
        <f t="shared" si="6"/>
        <v>4.4209770140245821E-4</v>
      </c>
      <c r="G51" s="191">
        <f t="shared" si="6"/>
        <v>3.1510675919905512E-3</v>
      </c>
      <c r="H51" s="191">
        <f t="shared" si="6"/>
        <v>7.0806473191405619E-3</v>
      </c>
      <c r="I51" s="191">
        <f t="shared" si="6"/>
        <v>3.949491261527667E-2</v>
      </c>
      <c r="J51" s="192">
        <f t="shared" si="6"/>
        <v>1</v>
      </c>
    </row>
    <row r="52" spans="2:10" ht="15.75" thickBot="1" x14ac:dyDescent="0.3">
      <c r="B52" s="189"/>
      <c r="C52" s="193"/>
      <c r="D52" s="193"/>
      <c r="E52" s="193"/>
      <c r="F52" s="193"/>
      <c r="G52" s="193"/>
      <c r="H52" s="193"/>
      <c r="I52" s="194"/>
      <c r="J52" s="194"/>
    </row>
    <row r="53" spans="2:10" x14ac:dyDescent="0.25">
      <c r="B53" s="208" t="s">
        <v>137</v>
      </c>
      <c r="C53" s="209"/>
      <c r="D53" s="209"/>
      <c r="E53" s="209"/>
      <c r="F53" s="209"/>
      <c r="G53" s="209"/>
      <c r="H53" s="209"/>
      <c r="I53" s="209"/>
      <c r="J53" s="210"/>
    </row>
    <row r="54" spans="2:10" x14ac:dyDescent="0.25">
      <c r="B54" s="186">
        <v>42124</v>
      </c>
      <c r="C54" s="195">
        <f>+C49*$J54</f>
        <v>72.96148589205491</v>
      </c>
      <c r="D54" s="195">
        <f t="shared" ref="D54:I54" si="7">+D49*$J54</f>
        <v>70.018751164832977</v>
      </c>
      <c r="E54" s="195">
        <f t="shared" si="7"/>
        <v>68.330250486984767</v>
      </c>
      <c r="F54" s="195">
        <f t="shared" si="7"/>
        <v>13.798221031222539</v>
      </c>
      <c r="G54" s="195">
        <f t="shared" si="7"/>
        <v>10.009863247989642</v>
      </c>
      <c r="H54" s="195">
        <f t="shared" si="7"/>
        <v>64.794433856070157</v>
      </c>
      <c r="I54" s="196">
        <f t="shared" si="7"/>
        <v>299.91300567915505</v>
      </c>
      <c r="J54" s="197">
        <v>8671.33</v>
      </c>
    </row>
    <row r="55" spans="2:10" x14ac:dyDescent="0.25">
      <c r="B55" s="186">
        <v>42155</v>
      </c>
      <c r="C55" s="195">
        <f t="shared" ref="C55:I56" si="8">+C50*$J55</f>
        <v>673.28493314660523</v>
      </c>
      <c r="D55" s="195">
        <f t="shared" si="8"/>
        <v>614.92088630080673</v>
      </c>
      <c r="E55" s="195">
        <f t="shared" si="8"/>
        <v>862.1165512369563</v>
      </c>
      <c r="F55" s="195">
        <f t="shared" si="8"/>
        <v>85.581958409215503</v>
      </c>
      <c r="G55" s="195">
        <f t="shared" si="8"/>
        <v>179.76395989105518</v>
      </c>
      <c r="H55" s="195">
        <f t="shared" si="8"/>
        <v>560.96851750019528</v>
      </c>
      <c r="I55" s="196">
        <f t="shared" si="8"/>
        <v>2976.6368064848343</v>
      </c>
      <c r="J55" s="197">
        <v>75532.259999999995</v>
      </c>
    </row>
    <row r="56" spans="2:10" x14ac:dyDescent="0.25">
      <c r="B56" s="186">
        <v>42185</v>
      </c>
      <c r="C56" s="195">
        <f t="shared" si="8"/>
        <v>679.58300222728883</v>
      </c>
      <c r="D56" s="195">
        <f t="shared" si="8"/>
        <v>588.68334044772973</v>
      </c>
      <c r="E56" s="195">
        <f t="shared" si="8"/>
        <v>920.90371445333892</v>
      </c>
      <c r="F56" s="195">
        <f t="shared" si="8"/>
        <v>33.580503524966801</v>
      </c>
      <c r="G56" s="195">
        <f t="shared" si="8"/>
        <v>239.34627129834467</v>
      </c>
      <c r="H56" s="195">
        <f t="shared" si="8"/>
        <v>537.82614454942347</v>
      </c>
      <c r="I56" s="196">
        <f t="shared" si="8"/>
        <v>2999.9229765010928</v>
      </c>
      <c r="J56" s="197">
        <v>75957.2</v>
      </c>
    </row>
    <row r="57" spans="2:10" ht="15.75" thickBot="1" x14ac:dyDescent="0.3">
      <c r="B57" s="189"/>
      <c r="C57" s="198">
        <f>SUM(C54:C56)</f>
        <v>1425.8294212659489</v>
      </c>
      <c r="D57" s="198">
        <f t="shared" ref="D57:J57" si="9">SUM(D54:D56)</f>
        <v>1273.6229779133696</v>
      </c>
      <c r="E57" s="198">
        <f t="shared" si="9"/>
        <v>1851.35051617728</v>
      </c>
      <c r="F57" s="198">
        <f t="shared" si="9"/>
        <v>132.96068296540483</v>
      </c>
      <c r="G57" s="198">
        <f t="shared" si="9"/>
        <v>429.12009443738953</v>
      </c>
      <c r="H57" s="198">
        <f t="shared" si="9"/>
        <v>1163.5890959056887</v>
      </c>
      <c r="I57" s="199">
        <f t="shared" si="9"/>
        <v>6276.4727886650817</v>
      </c>
      <c r="J57" s="199">
        <f t="shared" si="9"/>
        <v>160160.78999999998</v>
      </c>
    </row>
    <row r="58" spans="2:10" x14ac:dyDescent="0.25">
      <c r="B58" s="208" t="s">
        <v>138</v>
      </c>
      <c r="C58" s="209"/>
      <c r="D58" s="209"/>
      <c r="E58" s="209"/>
      <c r="F58" s="209"/>
      <c r="G58" s="209"/>
      <c r="H58" s="209"/>
      <c r="I58" s="209"/>
      <c r="J58" s="210"/>
    </row>
    <row r="59" spans="2:10" x14ac:dyDescent="0.25">
      <c r="B59" s="200" t="s">
        <v>139</v>
      </c>
      <c r="C59" s="195">
        <f>ROUND(+C54*1.1%*31/365+(C54+C55)*1.1%*30/365+C57*1.1%*(31+31+30+31+30+31)/365,2)</f>
        <v>8.65</v>
      </c>
      <c r="D59" s="195">
        <f t="shared" ref="D59:H59" si="10">ROUND(+D54*1.1%*31/365+(D54+D55)*1.1%*30/365+D57*1.1%*(31+31+30+31+30+31)/365,2)</f>
        <v>7.75</v>
      </c>
      <c r="E59" s="195">
        <f t="shared" si="10"/>
        <v>11.17</v>
      </c>
      <c r="F59" s="195">
        <f t="shared" si="10"/>
        <v>0.84</v>
      </c>
      <c r="G59" s="195">
        <f t="shared" si="10"/>
        <v>2.56</v>
      </c>
      <c r="H59" s="195">
        <f t="shared" si="10"/>
        <v>7.08</v>
      </c>
      <c r="I59" s="196">
        <f>SUM(C59:H59)</f>
        <v>38.049999999999997</v>
      </c>
      <c r="J59" s="196"/>
    </row>
    <row r="60" spans="2:10" x14ac:dyDescent="0.25">
      <c r="B60" s="200" t="s">
        <v>140</v>
      </c>
      <c r="C60" s="195">
        <f>ROUND(+C57*1.1%,2)</f>
        <v>15.68</v>
      </c>
      <c r="D60" s="195">
        <f t="shared" ref="D60:H60" si="11">ROUND(+D57*1.1%,2)</f>
        <v>14.01</v>
      </c>
      <c r="E60" s="195">
        <f t="shared" si="11"/>
        <v>20.36</v>
      </c>
      <c r="F60" s="195">
        <f t="shared" si="11"/>
        <v>1.46</v>
      </c>
      <c r="G60" s="195">
        <f t="shared" si="11"/>
        <v>4.72</v>
      </c>
      <c r="H60" s="195">
        <f t="shared" si="11"/>
        <v>12.8</v>
      </c>
      <c r="I60" s="196">
        <f t="shared" ref="I60:I61" si="12">SUM(C60:H60)</f>
        <v>69.03</v>
      </c>
      <c r="J60" s="196"/>
    </row>
    <row r="61" spans="2:10" x14ac:dyDescent="0.25">
      <c r="B61" s="200" t="s">
        <v>141</v>
      </c>
      <c r="C61" s="195">
        <f>ROUNDDOWN(+C57*1.1%*(31+28+31+30)/365,2)</f>
        <v>5.15</v>
      </c>
      <c r="D61" s="195">
        <f t="shared" ref="D61:H61" si="13">ROUNDDOWN(+D57*1.1%*(31+28+31+30)/365,2)</f>
        <v>4.5999999999999996</v>
      </c>
      <c r="E61" s="195">
        <f t="shared" si="13"/>
        <v>6.69</v>
      </c>
      <c r="F61" s="195">
        <f t="shared" si="13"/>
        <v>0.48</v>
      </c>
      <c r="G61" s="195">
        <f t="shared" si="13"/>
        <v>1.55</v>
      </c>
      <c r="H61" s="195">
        <f t="shared" si="13"/>
        <v>4.2</v>
      </c>
      <c r="I61" s="196">
        <f t="shared" si="12"/>
        <v>22.67</v>
      </c>
      <c r="J61" s="196"/>
    </row>
    <row r="62" spans="2:10" ht="15.75" thickBot="1" x14ac:dyDescent="0.3">
      <c r="B62" s="189"/>
      <c r="C62" s="198">
        <f>SUM(C59:C61)</f>
        <v>29.479999999999997</v>
      </c>
      <c r="D62" s="198">
        <f t="shared" ref="D62:I62" si="14">SUM(D59:D61)</f>
        <v>26.36</v>
      </c>
      <c r="E62" s="198">
        <f t="shared" si="14"/>
        <v>38.22</v>
      </c>
      <c r="F62" s="198">
        <f t="shared" si="14"/>
        <v>2.78</v>
      </c>
      <c r="G62" s="198">
        <f t="shared" si="14"/>
        <v>8.83</v>
      </c>
      <c r="H62" s="198">
        <f t="shared" si="14"/>
        <v>24.080000000000002</v>
      </c>
      <c r="I62" s="199">
        <f t="shared" si="14"/>
        <v>129.75</v>
      </c>
      <c r="J62" s="199"/>
    </row>
    <row r="63" spans="2:10" x14ac:dyDescent="0.25">
      <c r="B63" s="208" t="s">
        <v>142</v>
      </c>
      <c r="C63" s="209"/>
      <c r="D63" s="209"/>
      <c r="E63" s="209"/>
      <c r="F63" s="209"/>
      <c r="G63" s="209"/>
      <c r="H63" s="209"/>
      <c r="I63" s="209"/>
      <c r="J63" s="210"/>
    </row>
    <row r="64" spans="2:10" x14ac:dyDescent="0.25">
      <c r="B64" s="200" t="s">
        <v>139</v>
      </c>
      <c r="C64" s="195">
        <f>+C59+C54</f>
        <v>81.611485892054915</v>
      </c>
      <c r="D64" s="195">
        <f t="shared" ref="D64:H64" si="15">+D59+D54</f>
        <v>77.768751164832977</v>
      </c>
      <c r="E64" s="195">
        <f t="shared" si="15"/>
        <v>79.500250486984768</v>
      </c>
      <c r="F64" s="195">
        <f t="shared" si="15"/>
        <v>14.638221031222539</v>
      </c>
      <c r="G64" s="195">
        <f t="shared" si="15"/>
        <v>12.569863247989643</v>
      </c>
      <c r="H64" s="195">
        <f t="shared" si="15"/>
        <v>71.874433856070155</v>
      </c>
      <c r="I64" s="196">
        <f>SUM(C64:H64)</f>
        <v>337.963005679155</v>
      </c>
      <c r="J64" s="196"/>
    </row>
    <row r="65" spans="2:10" x14ac:dyDescent="0.25">
      <c r="B65" s="200" t="s">
        <v>140</v>
      </c>
      <c r="C65" s="195">
        <f t="shared" ref="C65:H66" si="16">+C60+C55</f>
        <v>688.96493314660518</v>
      </c>
      <c r="D65" s="195">
        <f t="shared" si="16"/>
        <v>628.93088630080672</v>
      </c>
      <c r="E65" s="195">
        <f t="shared" si="16"/>
        <v>882.47655123695631</v>
      </c>
      <c r="F65" s="195">
        <f t="shared" si="16"/>
        <v>87.041958409215496</v>
      </c>
      <c r="G65" s="195">
        <f t="shared" si="16"/>
        <v>184.48395989105518</v>
      </c>
      <c r="H65" s="195">
        <f t="shared" si="16"/>
        <v>573.76851750019523</v>
      </c>
      <c r="I65" s="196">
        <f t="shared" ref="I65:I66" si="17">SUM(C65:H65)</f>
        <v>3045.6668064848345</v>
      </c>
      <c r="J65" s="196"/>
    </row>
    <row r="66" spans="2:10" x14ac:dyDescent="0.25">
      <c r="B66" s="200" t="s">
        <v>141</v>
      </c>
      <c r="C66" s="195">
        <f t="shared" si="16"/>
        <v>684.73300222728881</v>
      </c>
      <c r="D66" s="195">
        <f t="shared" si="16"/>
        <v>593.28334044772976</v>
      </c>
      <c r="E66" s="195">
        <f t="shared" si="16"/>
        <v>927.59371445333898</v>
      </c>
      <c r="F66" s="195">
        <f t="shared" si="16"/>
        <v>34.060503524966798</v>
      </c>
      <c r="G66" s="195">
        <f t="shared" si="16"/>
        <v>240.89627129834469</v>
      </c>
      <c r="H66" s="195">
        <f t="shared" si="16"/>
        <v>542.02614454942352</v>
      </c>
      <c r="I66" s="196">
        <f t="shared" si="17"/>
        <v>3022.5929765010928</v>
      </c>
      <c r="J66" s="196"/>
    </row>
    <row r="67" spans="2:10" ht="15.75" thickBot="1" x14ac:dyDescent="0.3">
      <c r="B67" s="189"/>
      <c r="C67" s="198">
        <f>SUM(C64:C66)</f>
        <v>1455.3094212659489</v>
      </c>
      <c r="D67" s="198">
        <f t="shared" ref="D67:I67" si="18">SUM(D64:D66)</f>
        <v>1299.9829779133695</v>
      </c>
      <c r="E67" s="198">
        <f t="shared" si="18"/>
        <v>1889.5705161772801</v>
      </c>
      <c r="F67" s="198">
        <f t="shared" si="18"/>
        <v>135.74068296540483</v>
      </c>
      <c r="G67" s="198">
        <f t="shared" si="18"/>
        <v>437.95009443738951</v>
      </c>
      <c r="H67" s="198">
        <f t="shared" si="18"/>
        <v>1187.6690959056889</v>
      </c>
      <c r="I67" s="199">
        <f t="shared" si="18"/>
        <v>6406.2227886650817</v>
      </c>
      <c r="J67" s="199"/>
    </row>
    <row r="68" spans="2:10" ht="24.75" customHeight="1" thickBot="1" x14ac:dyDescent="0.3"/>
    <row r="69" spans="2:10" x14ac:dyDescent="0.25">
      <c r="B69" s="208" t="s">
        <v>143</v>
      </c>
      <c r="C69" s="209"/>
      <c r="D69" s="209"/>
      <c r="E69" s="209"/>
      <c r="F69" s="209"/>
      <c r="G69" s="209"/>
      <c r="H69" s="209"/>
      <c r="I69" s="209"/>
      <c r="J69" s="210"/>
    </row>
    <row r="70" spans="2:10" x14ac:dyDescent="0.25">
      <c r="B70" s="200" t="s">
        <v>144</v>
      </c>
      <c r="C70" s="195">
        <f>+C57</f>
        <v>1425.8294212659489</v>
      </c>
      <c r="D70" s="195">
        <f t="shared" ref="D70:H70" si="19">+D57</f>
        <v>1273.6229779133696</v>
      </c>
      <c r="E70" s="195">
        <f t="shared" si="19"/>
        <v>1851.35051617728</v>
      </c>
      <c r="F70" s="195">
        <f t="shared" si="19"/>
        <v>132.96068296540483</v>
      </c>
      <c r="G70" s="195">
        <f t="shared" si="19"/>
        <v>429.12009443738953</v>
      </c>
      <c r="H70" s="195">
        <f t="shared" si="19"/>
        <v>1163.5890959056887</v>
      </c>
      <c r="I70" s="196">
        <f>SUM(C70:H70)</f>
        <v>6276.4727886650817</v>
      </c>
      <c r="J70" s="196"/>
    </row>
    <row r="71" spans="2:10" x14ac:dyDescent="0.25">
      <c r="B71" s="200" t="s">
        <v>145</v>
      </c>
      <c r="C71" s="195">
        <f>+C59</f>
        <v>8.65</v>
      </c>
      <c r="D71" s="195">
        <f t="shared" ref="D71:H71" si="20">+D59</f>
        <v>7.75</v>
      </c>
      <c r="E71" s="195">
        <f t="shared" si="20"/>
        <v>11.17</v>
      </c>
      <c r="F71" s="195">
        <f t="shared" si="20"/>
        <v>0.84</v>
      </c>
      <c r="G71" s="195">
        <f t="shared" si="20"/>
        <v>2.56</v>
      </c>
      <c r="H71" s="195">
        <f t="shared" si="20"/>
        <v>7.08</v>
      </c>
      <c r="I71" s="196">
        <f t="shared" ref="I71" si="21">SUM(C71:H71)</f>
        <v>38.049999999999997</v>
      </c>
      <c r="J71" s="196"/>
    </row>
    <row r="72" spans="2:10" ht="4.5" customHeight="1" x14ac:dyDescent="0.25">
      <c r="B72" s="200"/>
      <c r="C72" s="195"/>
      <c r="D72" s="195"/>
      <c r="E72" s="195"/>
      <c r="F72" s="195"/>
      <c r="G72" s="195"/>
      <c r="H72" s="195"/>
      <c r="I72" s="196"/>
      <c r="J72" s="196"/>
    </row>
    <row r="73" spans="2:10" ht="15.75" thickBot="1" x14ac:dyDescent="0.3">
      <c r="B73" s="189"/>
      <c r="C73" s="198">
        <f>SUM(C70:C72)</f>
        <v>1434.479421265949</v>
      </c>
      <c r="D73" s="198">
        <f t="shared" ref="D73:I73" si="22">SUM(D70:D72)</f>
        <v>1281.3729779133696</v>
      </c>
      <c r="E73" s="198">
        <f t="shared" si="22"/>
        <v>1862.5205161772801</v>
      </c>
      <c r="F73" s="198">
        <f t="shared" si="22"/>
        <v>133.80068296540483</v>
      </c>
      <c r="G73" s="198">
        <f t="shared" si="22"/>
        <v>431.68009443738953</v>
      </c>
      <c r="H73" s="198">
        <f t="shared" si="22"/>
        <v>1170.6690959056887</v>
      </c>
      <c r="I73" s="199">
        <f t="shared" si="22"/>
        <v>6314.5227886650819</v>
      </c>
      <c r="J73" s="199"/>
    </row>
    <row r="74" spans="2:10" s="16" customFormat="1" x14ac:dyDescent="0.25"/>
    <row r="75" spans="2:10" s="16" customFormat="1" x14ac:dyDescent="0.25"/>
    <row r="76" spans="2:10" s="16" customFormat="1" x14ac:dyDescent="0.25"/>
    <row r="77" spans="2:10" s="16" customFormat="1" x14ac:dyDescent="0.25"/>
    <row r="78" spans="2:10" s="16" customFormat="1" x14ac:dyDescent="0.25"/>
    <row r="79" spans="2:10" s="16" customFormat="1" x14ac:dyDescent="0.25"/>
    <row r="80" spans="2:1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sheetData>
  <mergeCells count="9">
    <mergeCell ref="B58:J58"/>
    <mergeCell ref="B63:J63"/>
    <mergeCell ref="B69:J69"/>
    <mergeCell ref="B34:C34"/>
    <mergeCell ref="B35:C35"/>
    <mergeCell ref="B36:C36"/>
    <mergeCell ref="B43:J43"/>
    <mergeCell ref="B48:J48"/>
    <mergeCell ref="B53:J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5"/>
  <sheetViews>
    <sheetView workbookViewId="0">
      <pane ySplit="6" topLeftCell="A7" activePane="bottomLeft" state="frozen"/>
      <selection pane="bottomLeft" activeCell="A68" sqref="A68"/>
    </sheetView>
  </sheetViews>
  <sheetFormatPr defaultRowHeight="15" x14ac:dyDescent="0.25"/>
  <cols>
    <col min="1" max="1" width="60.5703125" customWidth="1"/>
    <col min="2" max="2" width="10.42578125" customWidth="1"/>
    <col min="3" max="3" width="14.7109375" customWidth="1"/>
    <col min="4" max="4" width="14.42578125" customWidth="1"/>
    <col min="5" max="9" width="14.7109375" customWidth="1"/>
    <col min="10" max="10" width="13.5703125" customWidth="1"/>
    <col min="11" max="11" width="14.28515625" customWidth="1"/>
    <col min="12" max="12" width="17.28515625" customWidth="1"/>
    <col min="13" max="13" width="21.42578125" customWidth="1"/>
    <col min="14" max="15" width="20" customWidth="1"/>
  </cols>
  <sheetData>
    <row r="1" spans="1:12" ht="6" customHeight="1" x14ac:dyDescent="0.25"/>
    <row r="2" spans="1:12" ht="18.75" x14ac:dyDescent="0.3">
      <c r="A2" s="14" t="s">
        <v>146</v>
      </c>
    </row>
    <row r="3" spans="1:12" ht="22.5" customHeight="1" x14ac:dyDescent="0.25"/>
    <row r="4" spans="1:12" ht="17.25" customHeight="1" x14ac:dyDescent="0.25">
      <c r="A4" s="39" t="s">
        <v>35</v>
      </c>
      <c r="C4" s="201">
        <v>831213.82</v>
      </c>
    </row>
    <row r="5" spans="1:12" ht="17.25" customHeight="1" thickBot="1" x14ac:dyDescent="0.3">
      <c r="A5" s="39" t="s">
        <v>101</v>
      </c>
      <c r="C5" s="202">
        <f>+'Tab1-CBR New Class A allocation'!F6</f>
        <v>6406.2227886650817</v>
      </c>
    </row>
    <row r="6" spans="1:12" ht="17.25" customHeight="1" thickBot="1" x14ac:dyDescent="0.3">
      <c r="A6" s="39" t="s">
        <v>102</v>
      </c>
      <c r="C6" s="203">
        <f>+C4-C5</f>
        <v>824807.59721133485</v>
      </c>
    </row>
    <row r="9" spans="1:12" ht="18.75" x14ac:dyDescent="0.3">
      <c r="A9" s="14" t="s">
        <v>20</v>
      </c>
    </row>
    <row r="11" spans="1:12" x14ac:dyDescent="0.25">
      <c r="A11" s="13" t="s">
        <v>31</v>
      </c>
    </row>
    <row r="12" spans="1:12" x14ac:dyDescent="0.25">
      <c r="A12" s="13"/>
    </row>
    <row r="13" spans="1:12" x14ac:dyDescent="0.25">
      <c r="A13" s="32"/>
      <c r="B13" s="16"/>
      <c r="C13" s="221" t="s">
        <v>8</v>
      </c>
      <c r="D13" s="222"/>
      <c r="E13" s="221" t="s">
        <v>9</v>
      </c>
      <c r="F13" s="222"/>
      <c r="G13" s="221" t="s">
        <v>10</v>
      </c>
      <c r="H13" s="222"/>
      <c r="I13" s="221" t="s">
        <v>33</v>
      </c>
      <c r="J13" s="222"/>
      <c r="K13" s="16"/>
    </row>
    <row r="14" spans="1:12" ht="68.25" customHeight="1" x14ac:dyDescent="0.25">
      <c r="A14" s="223" t="s">
        <v>30</v>
      </c>
      <c r="B14" s="225"/>
      <c r="C14" s="227" t="s">
        <v>26</v>
      </c>
      <c r="D14" s="227" t="s">
        <v>25</v>
      </c>
      <c r="E14" s="227" t="s">
        <v>24</v>
      </c>
      <c r="F14" s="227" t="s">
        <v>23</v>
      </c>
      <c r="G14" s="227" t="s">
        <v>22</v>
      </c>
      <c r="H14" s="227" t="s">
        <v>21</v>
      </c>
      <c r="I14" s="227" t="s">
        <v>28</v>
      </c>
      <c r="J14" s="227" t="s">
        <v>29</v>
      </c>
      <c r="K14" s="227" t="s">
        <v>97</v>
      </c>
    </row>
    <row r="15" spans="1:12" ht="51" customHeight="1" thickBot="1" x14ac:dyDescent="0.3">
      <c r="A15" s="224"/>
      <c r="B15" s="226"/>
      <c r="C15" s="228"/>
      <c r="D15" s="228"/>
      <c r="E15" s="228"/>
      <c r="F15" s="228"/>
      <c r="G15" s="228"/>
      <c r="H15" s="228"/>
      <c r="I15" s="228"/>
      <c r="J15" s="228"/>
      <c r="K15" s="228"/>
    </row>
    <row r="16" spans="1:12" ht="19.5" customHeight="1" x14ac:dyDescent="0.25">
      <c r="A16" s="29" t="s">
        <v>11</v>
      </c>
      <c r="B16" s="17"/>
      <c r="C16" s="18">
        <v>1080124093</v>
      </c>
      <c r="D16" s="19"/>
      <c r="E16" s="18"/>
      <c r="F16" s="19"/>
      <c r="G16" s="18"/>
      <c r="H16" s="19"/>
      <c r="I16" s="18">
        <f t="shared" ref="I16:I24" si="0">+C16-E16-G16</f>
        <v>1080124093</v>
      </c>
      <c r="J16" s="19"/>
      <c r="K16" s="40">
        <f t="shared" ref="K16:K24" si="1">+C$6*I16/I$25</f>
        <v>307332.4357583354</v>
      </c>
      <c r="L16" s="33"/>
    </row>
    <row r="17" spans="1:12" ht="28.5" customHeight="1" x14ac:dyDescent="0.25">
      <c r="A17" s="30" t="s">
        <v>12</v>
      </c>
      <c r="B17" s="20"/>
      <c r="C17" s="21">
        <v>388005727</v>
      </c>
      <c r="D17" s="22"/>
      <c r="E17" s="21"/>
      <c r="F17" s="22"/>
      <c r="G17" s="21"/>
      <c r="H17" s="22"/>
      <c r="I17" s="21">
        <f t="shared" si="0"/>
        <v>388005727</v>
      </c>
      <c r="J17" s="22"/>
      <c r="K17" s="40">
        <f t="shared" si="1"/>
        <v>110400.96775907553</v>
      </c>
      <c r="L17" s="33"/>
    </row>
    <row r="18" spans="1:12" ht="27.75" customHeight="1" x14ac:dyDescent="0.25">
      <c r="A18" s="30" t="s">
        <v>13</v>
      </c>
      <c r="B18" s="20"/>
      <c r="C18" s="21">
        <v>1483228611</v>
      </c>
      <c r="D18" s="22">
        <v>3782233</v>
      </c>
      <c r="E18" s="21">
        <v>48842761.151942439</v>
      </c>
      <c r="F18" s="22">
        <v>160963</v>
      </c>
      <c r="G18" s="21">
        <v>33408741.224641889</v>
      </c>
      <c r="H18" s="22">
        <v>73462</v>
      </c>
      <c r="I18" s="21">
        <f t="shared" si="0"/>
        <v>1400977108.6234157</v>
      </c>
      <c r="J18" s="22">
        <f t="shared" ref="J18:J23" si="2">+D18-F18-H18</f>
        <v>3547808</v>
      </c>
      <c r="K18" s="40">
        <f t="shared" si="1"/>
        <v>398626.14862985408</v>
      </c>
      <c r="L18" s="33"/>
    </row>
    <row r="19" spans="1:12" ht="27.75" customHeight="1" x14ac:dyDescent="0.25">
      <c r="A19" s="30" t="s">
        <v>14</v>
      </c>
      <c r="B19" s="20"/>
      <c r="C19" s="21">
        <v>10938724</v>
      </c>
      <c r="D19" s="22">
        <v>72320</v>
      </c>
      <c r="E19" s="21">
        <v>6764968.6723633278</v>
      </c>
      <c r="F19" s="22">
        <v>34282</v>
      </c>
      <c r="G19" s="21">
        <v>2991683.7188170645</v>
      </c>
      <c r="H19" s="22">
        <v>25964</v>
      </c>
      <c r="I19" s="21">
        <f t="shared" si="0"/>
        <v>1182071.6088196076</v>
      </c>
      <c r="J19" s="22">
        <f t="shared" si="2"/>
        <v>12074</v>
      </c>
      <c r="K19" s="40">
        <f t="shared" si="1"/>
        <v>336.34000864686226</v>
      </c>
      <c r="L19" s="33"/>
    </row>
    <row r="20" spans="1:12" x14ac:dyDescent="0.25">
      <c r="A20" s="30" t="s">
        <v>15</v>
      </c>
      <c r="B20" s="20"/>
      <c r="C20" s="21">
        <v>23414113</v>
      </c>
      <c r="D20" s="22">
        <v>154800</v>
      </c>
      <c r="E20" s="21">
        <v>16234640.508970371</v>
      </c>
      <c r="F20" s="22">
        <v>77400</v>
      </c>
      <c r="G20" s="21">
        <v>7179472.9648862053</v>
      </c>
      <c r="H20" s="22">
        <v>77400</v>
      </c>
      <c r="I20" s="21">
        <f t="shared" si="0"/>
        <v>-0.47385657578706741</v>
      </c>
      <c r="J20" s="22">
        <f t="shared" si="2"/>
        <v>0</v>
      </c>
      <c r="K20" s="40">
        <f t="shared" si="1"/>
        <v>-1.3482848552360147E-4</v>
      </c>
      <c r="L20" s="33"/>
    </row>
    <row r="21" spans="1:12" ht="18.75" customHeight="1" x14ac:dyDescent="0.25">
      <c r="A21" s="30" t="s">
        <v>16</v>
      </c>
      <c r="B21" s="20"/>
      <c r="C21" s="21">
        <v>95045673</v>
      </c>
      <c r="D21" s="22">
        <v>182963</v>
      </c>
      <c r="E21" s="21">
        <v>95045673</v>
      </c>
      <c r="F21" s="22">
        <v>182963</v>
      </c>
      <c r="G21" s="21"/>
      <c r="H21" s="22"/>
      <c r="I21" s="21">
        <f t="shared" si="0"/>
        <v>0</v>
      </c>
      <c r="J21" s="22">
        <f t="shared" si="2"/>
        <v>0</v>
      </c>
      <c r="K21" s="40">
        <f t="shared" si="1"/>
        <v>0</v>
      </c>
      <c r="L21" s="33"/>
    </row>
    <row r="22" spans="1:12" ht="24.75" x14ac:dyDescent="0.25">
      <c r="A22" s="30" t="s">
        <v>17</v>
      </c>
      <c r="B22" s="20"/>
      <c r="C22" s="21">
        <v>22397552</v>
      </c>
      <c r="D22" s="22">
        <v>62713</v>
      </c>
      <c r="E22" s="21"/>
      <c r="F22" s="22"/>
      <c r="G22" s="21"/>
      <c r="H22" s="22"/>
      <c r="I22" s="21">
        <f t="shared" si="0"/>
        <v>22397552</v>
      </c>
      <c r="J22" s="22">
        <f t="shared" si="2"/>
        <v>62713</v>
      </c>
      <c r="K22" s="40">
        <f t="shared" si="1"/>
        <v>6372.8735020300819</v>
      </c>
      <c r="L22" s="33"/>
    </row>
    <row r="23" spans="1:12" ht="27" customHeight="1" x14ac:dyDescent="0.25">
      <c r="A23" s="30" t="s">
        <v>18</v>
      </c>
      <c r="B23" s="20"/>
      <c r="C23" s="21">
        <v>696900</v>
      </c>
      <c r="D23" s="22">
        <v>1882</v>
      </c>
      <c r="E23" s="21"/>
      <c r="F23" s="22"/>
      <c r="G23" s="21"/>
      <c r="H23" s="22"/>
      <c r="I23" s="21">
        <f t="shared" si="0"/>
        <v>696900</v>
      </c>
      <c r="J23" s="22">
        <f t="shared" si="2"/>
        <v>1882</v>
      </c>
      <c r="K23" s="40">
        <f t="shared" si="1"/>
        <v>198.29200724993356</v>
      </c>
      <c r="L23" s="33"/>
    </row>
    <row r="24" spans="1:12" ht="28.5" customHeight="1" thickBot="1" x14ac:dyDescent="0.3">
      <c r="A24" s="31" t="s">
        <v>19</v>
      </c>
      <c r="B24" s="23"/>
      <c r="C24" s="24">
        <v>5414248</v>
      </c>
      <c r="D24" s="25"/>
      <c r="E24" s="24"/>
      <c r="F24" s="25"/>
      <c r="G24" s="24"/>
      <c r="H24" s="25"/>
      <c r="I24" s="24">
        <f t="shared" si="0"/>
        <v>5414248</v>
      </c>
      <c r="J24" s="25"/>
      <c r="K24" s="41">
        <f t="shared" si="1"/>
        <v>1540.5396809713566</v>
      </c>
      <c r="L24" s="33"/>
    </row>
    <row r="25" spans="1:12" ht="21" customHeight="1" x14ac:dyDescent="0.25">
      <c r="A25" s="26"/>
      <c r="B25" s="26"/>
      <c r="C25" s="27">
        <f t="shared" ref="C25:K25" si="3">SUM(C16:C24)</f>
        <v>3109265641</v>
      </c>
      <c r="D25" s="28">
        <f t="shared" si="3"/>
        <v>4256911</v>
      </c>
      <c r="E25" s="27">
        <f t="shared" si="3"/>
        <v>166888043.33327615</v>
      </c>
      <c r="F25" s="28">
        <f t="shared" si="3"/>
        <v>455608</v>
      </c>
      <c r="G25" s="27">
        <f t="shared" si="3"/>
        <v>43579897.908345155</v>
      </c>
      <c r="H25" s="28">
        <f t="shared" si="3"/>
        <v>176826</v>
      </c>
      <c r="I25" s="27">
        <f t="shared" si="3"/>
        <v>2898797699.758379</v>
      </c>
      <c r="J25" s="28">
        <f t="shared" si="3"/>
        <v>3624477</v>
      </c>
      <c r="K25" s="42">
        <f t="shared" si="3"/>
        <v>824807.59721133462</v>
      </c>
    </row>
    <row r="26" spans="1:12" x14ac:dyDescent="0.25">
      <c r="C26" s="204"/>
    </row>
    <row r="27" spans="1:12" x14ac:dyDescent="0.25">
      <c r="C27" s="205"/>
    </row>
    <row r="30" spans="1:12" ht="18" x14ac:dyDescent="0.25">
      <c r="A30" s="3" t="s">
        <v>32</v>
      </c>
      <c r="B30" s="2"/>
      <c r="C30" s="2"/>
      <c r="D30" s="2"/>
    </row>
    <row r="31" spans="1:12" x14ac:dyDescent="0.25">
      <c r="A31" s="4" t="s">
        <v>6</v>
      </c>
      <c r="B31" s="2"/>
      <c r="C31" s="2"/>
      <c r="D31" s="2"/>
    </row>
    <row r="32" spans="1:12" ht="26.25" customHeight="1" x14ac:dyDescent="0.25">
      <c r="A32" s="217" t="s">
        <v>1</v>
      </c>
      <c r="B32" s="219" t="s">
        <v>2</v>
      </c>
      <c r="C32" s="215" t="s">
        <v>3</v>
      </c>
      <c r="D32" s="215" t="s">
        <v>27</v>
      </c>
      <c r="E32" s="215" t="s">
        <v>7</v>
      </c>
    </row>
    <row r="33" spans="1:5" x14ac:dyDescent="0.25">
      <c r="A33" s="218"/>
      <c r="B33" s="219"/>
      <c r="C33" s="220"/>
      <c r="D33" s="216"/>
      <c r="E33" s="216"/>
    </row>
    <row r="34" spans="1:5" x14ac:dyDescent="0.25">
      <c r="A34" s="34" t="s">
        <v>11</v>
      </c>
      <c r="B34" s="1" t="s">
        <v>0</v>
      </c>
      <c r="C34" s="37">
        <f>+I16</f>
        <v>1080124093</v>
      </c>
      <c r="D34" s="7">
        <f>+K16</f>
        <v>307332.4357583354</v>
      </c>
      <c r="E34" s="8">
        <f t="shared" ref="E34:E37" si="4">+IF(+ROUND(C34,0)=0,0,D34/C34)</f>
        <v>2.8453437688324523E-4</v>
      </c>
    </row>
    <row r="35" spans="1:5" x14ac:dyDescent="0.25">
      <c r="A35" s="5" t="s">
        <v>12</v>
      </c>
      <c r="B35" s="1" t="s">
        <v>0</v>
      </c>
      <c r="C35" s="37">
        <f>+I17</f>
        <v>388005727</v>
      </c>
      <c r="D35" s="7">
        <f t="shared" ref="D35:D42" si="5">+K17</f>
        <v>110400.96775907553</v>
      </c>
      <c r="E35" s="8">
        <f t="shared" si="4"/>
        <v>2.8453437688324518E-4</v>
      </c>
    </row>
    <row r="36" spans="1:5" x14ac:dyDescent="0.25">
      <c r="A36" s="5" t="s">
        <v>13</v>
      </c>
      <c r="B36" s="1" t="s">
        <v>4</v>
      </c>
      <c r="C36" s="37">
        <f>+J18</f>
        <v>3547808</v>
      </c>
      <c r="D36" s="7">
        <f t="shared" si="5"/>
        <v>398626.14862985408</v>
      </c>
      <c r="E36" s="8">
        <f t="shared" si="4"/>
        <v>0.11235843332836898</v>
      </c>
    </row>
    <row r="37" spans="1:5" ht="30" customHeight="1" x14ac:dyDescent="0.25">
      <c r="A37" s="35" t="s">
        <v>14</v>
      </c>
      <c r="B37" s="1" t="s">
        <v>4</v>
      </c>
      <c r="C37" s="37">
        <f t="shared" ref="C37:C41" si="6">+J19</f>
        <v>12074</v>
      </c>
      <c r="D37" s="38">
        <f t="shared" si="5"/>
        <v>336.34000864686226</v>
      </c>
      <c r="E37" s="8">
        <f t="shared" si="4"/>
        <v>2.7856551983341249E-2</v>
      </c>
    </row>
    <row r="38" spans="1:5" x14ac:dyDescent="0.25">
      <c r="A38" s="34" t="s">
        <v>15</v>
      </c>
      <c r="B38" s="1" t="s">
        <v>4</v>
      </c>
      <c r="C38" s="37">
        <f>ROUND(+J20,0)</f>
        <v>0</v>
      </c>
      <c r="D38" s="7">
        <f t="shared" si="5"/>
        <v>-1.3482848552360147E-4</v>
      </c>
      <c r="E38" s="8">
        <f>+IF(+ROUND(C38,0)=0,0,D38/C38)</f>
        <v>0</v>
      </c>
    </row>
    <row r="39" spans="1:5" x14ac:dyDescent="0.25">
      <c r="A39" s="34" t="s">
        <v>16</v>
      </c>
      <c r="B39" s="1" t="s">
        <v>4</v>
      </c>
      <c r="C39" s="37">
        <f>ROUND(+J21,0)</f>
        <v>0</v>
      </c>
      <c r="D39" s="7">
        <f t="shared" si="5"/>
        <v>0</v>
      </c>
      <c r="E39" s="8">
        <f>+IF(+ROUND(C39,0)=0,0,D39/C39)</f>
        <v>0</v>
      </c>
    </row>
    <row r="40" spans="1:5" x14ac:dyDescent="0.25">
      <c r="A40" s="34" t="s">
        <v>17</v>
      </c>
      <c r="B40" s="1" t="s">
        <v>4</v>
      </c>
      <c r="C40" s="37">
        <f t="shared" si="6"/>
        <v>62713</v>
      </c>
      <c r="D40" s="7">
        <f t="shared" si="5"/>
        <v>6372.8735020300819</v>
      </c>
      <c r="E40" s="8">
        <f>+IF(+ROUND(C40,0)=0,0,D40/C40)</f>
        <v>0.10161965624400175</v>
      </c>
    </row>
    <row r="41" spans="1:5" x14ac:dyDescent="0.25">
      <c r="A41" s="34" t="s">
        <v>18</v>
      </c>
      <c r="B41" s="1" t="s">
        <v>4</v>
      </c>
      <c r="C41" s="37">
        <f t="shared" si="6"/>
        <v>1882</v>
      </c>
      <c r="D41" s="7">
        <f t="shared" si="5"/>
        <v>198.29200724993356</v>
      </c>
      <c r="E41" s="8">
        <f>+IF(+ROUND(C41,0)=0,0,D41/C41)</f>
        <v>0.10536238429858319</v>
      </c>
    </row>
    <row r="42" spans="1:5" x14ac:dyDescent="0.25">
      <c r="A42" s="34" t="s">
        <v>19</v>
      </c>
      <c r="B42" s="1" t="s">
        <v>0</v>
      </c>
      <c r="C42" s="37">
        <f>+I24</f>
        <v>5414248</v>
      </c>
      <c r="D42" s="7">
        <f t="shared" si="5"/>
        <v>1540.5396809713566</v>
      </c>
      <c r="E42" s="8">
        <f>+IF(+ROUND(C42,0)=0,0,D42/C42)</f>
        <v>2.8453437688324518E-4</v>
      </c>
    </row>
    <row r="43" spans="1:5" x14ac:dyDescent="0.25">
      <c r="A43" s="34" t="s">
        <v>34</v>
      </c>
      <c r="B43" s="1"/>
      <c r="C43" s="6"/>
      <c r="D43" s="7"/>
      <c r="E43" s="8"/>
    </row>
    <row r="44" spans="1:5" x14ac:dyDescent="0.25">
      <c r="A44" s="34"/>
      <c r="B44" s="1"/>
      <c r="C44" s="6"/>
      <c r="D44" s="7"/>
      <c r="E44" s="8"/>
    </row>
    <row r="45" spans="1:5" x14ac:dyDescent="0.25">
      <c r="A45" s="36" t="s">
        <v>5</v>
      </c>
      <c r="B45" s="10"/>
      <c r="C45" s="11"/>
      <c r="D45" s="12">
        <f>SUM(D34:D44)</f>
        <v>824807.59721133462</v>
      </c>
      <c r="E45" s="9"/>
    </row>
  </sheetData>
  <mergeCells count="20">
    <mergeCell ref="K14:K15"/>
    <mergeCell ref="F14:F15"/>
    <mergeCell ref="G14:G15"/>
    <mergeCell ref="H14:H15"/>
    <mergeCell ref="I14:I15"/>
    <mergeCell ref="J14:J15"/>
    <mergeCell ref="E13:F13"/>
    <mergeCell ref="G13:H13"/>
    <mergeCell ref="I13:J13"/>
    <mergeCell ref="A14:A15"/>
    <mergeCell ref="B14:B15"/>
    <mergeCell ref="C13:D13"/>
    <mergeCell ref="C14:C15"/>
    <mergeCell ref="D14:D15"/>
    <mergeCell ref="E14:E15"/>
    <mergeCell ref="D32:D33"/>
    <mergeCell ref="E32:E33"/>
    <mergeCell ref="A32:A33"/>
    <mergeCell ref="B32:B33"/>
    <mergeCell ref="C32:C33"/>
  </mergeCells>
  <conditionalFormatting sqref="B34:B44">
    <cfRule type="cellIs" dxfId="0" priority="1" operator="equal">
      <formula>"kW"</formula>
    </cfRule>
  </conditionalFormatting>
  <dataValidations disablePrompts="1" count="1">
    <dataValidation type="list" allowBlank="1" showInputMessage="1" showErrorMessage="1" sqref="B34:B44">
      <formula1>"kWh, kW, # of Customers"</formula1>
    </dataValidation>
  </dataValidations>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3:R77"/>
  <sheetViews>
    <sheetView workbookViewId="0">
      <selection activeCell="D78" sqref="D78"/>
    </sheetView>
  </sheetViews>
  <sheetFormatPr defaultRowHeight="15" x14ac:dyDescent="0.25"/>
  <cols>
    <col min="1" max="1" width="49" style="43" customWidth="1"/>
    <col min="2" max="2" width="20.5703125" style="43" customWidth="1"/>
    <col min="3" max="3" width="23" style="43" customWidth="1"/>
    <col min="4" max="4" width="24.28515625" style="43" customWidth="1"/>
    <col min="5" max="5" width="28.5703125" style="43" hidden="1" customWidth="1"/>
    <col min="6" max="6" width="30.28515625" style="43" hidden="1" customWidth="1"/>
    <col min="7" max="7" width="28.28515625" style="43" hidden="1" customWidth="1"/>
    <col min="8" max="8" width="14.140625" style="43" customWidth="1"/>
    <col min="9" max="9" width="21.42578125" style="43" customWidth="1"/>
    <col min="10" max="10" width="11.42578125" style="43" customWidth="1"/>
    <col min="11" max="11" width="2.85546875" style="43" customWidth="1"/>
    <col min="12" max="12" width="16.140625" style="43" customWidth="1"/>
    <col min="13" max="13" width="14.7109375" style="43" customWidth="1"/>
    <col min="14" max="14" width="13.85546875" style="43" customWidth="1"/>
    <col min="15" max="15" width="17.7109375" style="43" customWidth="1"/>
    <col min="16" max="16" width="9.140625" style="43"/>
  </cols>
  <sheetData>
    <row r="13" spans="1:9" s="43" customFormat="1" x14ac:dyDescent="0.25">
      <c r="A13" s="114"/>
      <c r="B13" s="114"/>
      <c r="C13" s="114"/>
      <c r="D13" s="114"/>
      <c r="E13" s="114"/>
    </row>
    <row r="14" spans="1:9" s="43" customFormat="1" ht="89.25" customHeight="1" x14ac:dyDescent="0.25">
      <c r="A14" s="234" t="s">
        <v>86</v>
      </c>
      <c r="B14" s="234"/>
      <c r="C14" s="234"/>
      <c r="D14" s="235"/>
      <c r="E14" s="235"/>
    </row>
    <row r="15" spans="1:9" s="43" customFormat="1" x14ac:dyDescent="0.25">
      <c r="A15" s="147" t="s">
        <v>85</v>
      </c>
      <c r="B15" s="147"/>
      <c r="C15" s="147"/>
      <c r="D15" s="146"/>
      <c r="E15" s="146"/>
    </row>
    <row r="16" spans="1:9" s="43" customFormat="1" ht="30" x14ac:dyDescent="0.25">
      <c r="A16" s="149" t="s">
        <v>84</v>
      </c>
      <c r="B16" s="148">
        <v>2014</v>
      </c>
      <c r="C16" s="236" t="s">
        <v>83</v>
      </c>
      <c r="D16" s="237"/>
      <c r="E16" s="237"/>
      <c r="F16" s="237"/>
      <c r="G16" s="237"/>
      <c r="H16" s="237"/>
      <c r="I16" s="237"/>
    </row>
    <row r="17" spans="1:16" x14ac:dyDescent="0.25">
      <c r="A17" s="147"/>
      <c r="B17" s="147"/>
      <c r="C17" s="147"/>
      <c r="D17" s="146"/>
      <c r="E17" s="146"/>
    </row>
    <row r="18" spans="1:16" x14ac:dyDescent="0.25">
      <c r="A18" s="234" t="s">
        <v>82</v>
      </c>
      <c r="B18" s="234"/>
      <c r="C18" s="234"/>
      <c r="D18" s="234"/>
      <c r="E18" s="234"/>
      <c r="H18" s="145"/>
    </row>
    <row r="19" spans="1:16" ht="15.75" thickBot="1" x14ac:dyDescent="0.3">
      <c r="B19" s="144"/>
      <c r="C19" s="110" t="s">
        <v>5</v>
      </c>
      <c r="D19" s="143">
        <v>2015</v>
      </c>
      <c r="E19" s="143">
        <v>2014</v>
      </c>
      <c r="F19" s="142"/>
      <c r="G19" s="141"/>
    </row>
    <row r="20" spans="1:16" ht="39.75" thickBot="1" x14ac:dyDescent="0.3">
      <c r="A20" s="117" t="s">
        <v>81</v>
      </c>
      <c r="B20" s="137" t="s">
        <v>8</v>
      </c>
      <c r="C20" s="136">
        <f>SUM(D20:G20)</f>
        <v>1477856294.0416002</v>
      </c>
      <c r="D20" s="140">
        <v>1477856294.0416002</v>
      </c>
      <c r="E20" s="139"/>
      <c r="F20" s="138"/>
      <c r="G20" s="138"/>
      <c r="H20" s="128"/>
      <c r="I20" s="128"/>
      <c r="J20" s="128"/>
      <c r="K20" s="128"/>
      <c r="L20" s="128"/>
      <c r="M20" s="128"/>
      <c r="N20" s="128"/>
      <c r="O20" s="128"/>
      <c r="P20" s="128"/>
    </row>
    <row r="21" spans="1:16" ht="15.75" thickBot="1" x14ac:dyDescent="0.3">
      <c r="A21" s="117" t="s">
        <v>80</v>
      </c>
      <c r="B21" s="137" t="s">
        <v>9</v>
      </c>
      <c r="C21" s="136">
        <f>SUM(D21:G21)</f>
        <v>44506946.62394578</v>
      </c>
      <c r="D21" s="135">
        <f>D40</f>
        <v>44506946.62394578</v>
      </c>
      <c r="E21" s="135">
        <f>E40</f>
        <v>0</v>
      </c>
      <c r="F21" s="134"/>
      <c r="G21" s="134"/>
      <c r="H21" s="128"/>
      <c r="I21" s="128"/>
      <c r="J21" s="128"/>
      <c r="K21" s="128"/>
      <c r="L21" s="128"/>
      <c r="M21" s="128"/>
      <c r="N21" s="128"/>
      <c r="O21" s="128"/>
      <c r="P21" s="128"/>
    </row>
    <row r="22" spans="1:16" ht="27" thickBot="1" x14ac:dyDescent="0.3">
      <c r="A22" s="133" t="s">
        <v>79</v>
      </c>
      <c r="B22" s="132" t="s">
        <v>78</v>
      </c>
      <c r="C22" s="131">
        <f>IFERROR(+C21/C20,0)</f>
        <v>3.0115882581674719E-2</v>
      </c>
      <c r="D22" s="130"/>
      <c r="E22" s="129"/>
      <c r="F22" s="129"/>
      <c r="G22" s="129"/>
      <c r="H22" s="128"/>
      <c r="I22" s="128"/>
      <c r="J22" s="128"/>
      <c r="K22" s="128"/>
      <c r="L22" s="128"/>
      <c r="M22" s="128"/>
      <c r="N22" s="128"/>
      <c r="O22" s="128"/>
      <c r="P22" s="128"/>
    </row>
    <row r="23" spans="1:16" x14ac:dyDescent="0.25">
      <c r="A23" s="114"/>
      <c r="B23" s="114"/>
      <c r="C23" s="114"/>
      <c r="D23" s="114"/>
      <c r="E23" s="114"/>
    </row>
    <row r="24" spans="1:16" x14ac:dyDescent="0.25">
      <c r="A24" s="114"/>
      <c r="B24" s="114"/>
      <c r="C24" s="126"/>
      <c r="D24" s="127"/>
      <c r="E24" s="126"/>
    </row>
    <row r="25" spans="1:16" x14ac:dyDescent="0.25">
      <c r="A25" s="238" t="s">
        <v>77</v>
      </c>
      <c r="B25" s="238"/>
      <c r="C25" s="238"/>
      <c r="D25" s="114"/>
      <c r="E25" s="125"/>
    </row>
    <row r="26" spans="1:16" ht="15.75" thickBot="1" x14ac:dyDescent="0.3">
      <c r="A26" s="124"/>
      <c r="B26" s="124"/>
      <c r="C26" s="123"/>
      <c r="D26" s="114"/>
      <c r="E26" s="114"/>
      <c r="O26" s="122"/>
    </row>
    <row r="27" spans="1:16" ht="15.75" thickBot="1" x14ac:dyDescent="0.3">
      <c r="A27" s="121" t="s">
        <v>76</v>
      </c>
      <c r="B27" s="120" t="s">
        <v>75</v>
      </c>
      <c r="C27" s="115">
        <v>-532511.63262600591</v>
      </c>
      <c r="D27" s="114"/>
      <c r="E27" s="114"/>
    </row>
    <row r="28" spans="1:16" ht="27" thickBot="1" x14ac:dyDescent="0.3">
      <c r="A28" s="117" t="s">
        <v>74</v>
      </c>
      <c r="B28" s="116" t="s">
        <v>73</v>
      </c>
      <c r="C28" s="119">
        <f>+C22*C27</f>
        <v>-16037.057801540699</v>
      </c>
      <c r="D28" s="118"/>
      <c r="E28" s="114"/>
    </row>
    <row r="29" spans="1:16" ht="27" thickBot="1" x14ac:dyDescent="0.3">
      <c r="A29" s="117" t="s">
        <v>72</v>
      </c>
      <c r="B29" s="116" t="s">
        <v>71</v>
      </c>
      <c r="C29" s="115">
        <f>+C27-C28</f>
        <v>-516474.57482446521</v>
      </c>
      <c r="D29" s="114"/>
      <c r="E29" s="114"/>
    </row>
    <row r="30" spans="1:16" x14ac:dyDescent="0.25">
      <c r="A30" s="114"/>
      <c r="B30" s="114"/>
      <c r="C30" s="114"/>
      <c r="D30" s="114"/>
      <c r="E30" s="114"/>
    </row>
    <row r="31" spans="1:16" x14ac:dyDescent="0.25">
      <c r="A31" s="239" t="s">
        <v>70</v>
      </c>
      <c r="B31" s="239"/>
      <c r="C31" s="240"/>
      <c r="D31" s="240"/>
      <c r="E31" s="114"/>
    </row>
    <row r="32" spans="1:16" x14ac:dyDescent="0.25">
      <c r="A32" s="109" t="s">
        <v>69</v>
      </c>
      <c r="B32" s="109"/>
      <c r="C32" s="241">
        <v>6</v>
      </c>
      <c r="D32" s="242"/>
      <c r="E32" s="242"/>
      <c r="F32" s="242"/>
      <c r="G32" s="243"/>
      <c r="H32" s="113"/>
      <c r="I32" s="113"/>
      <c r="J32" s="113"/>
      <c r="N32" s="113"/>
    </row>
    <row r="33" spans="1:18" ht="80.25" customHeight="1" x14ac:dyDescent="0.25">
      <c r="A33" s="112" t="s">
        <v>68</v>
      </c>
      <c r="B33" s="112"/>
      <c r="C33" s="111" t="s">
        <v>67</v>
      </c>
      <c r="D33" s="111" t="s">
        <v>66</v>
      </c>
      <c r="E33" s="111"/>
      <c r="F33" s="111"/>
      <c r="G33" s="111"/>
      <c r="H33" s="110" t="s">
        <v>65</v>
      </c>
      <c r="I33" s="109" t="s">
        <v>64</v>
      </c>
      <c r="J33" s="109" t="s">
        <v>63</v>
      </c>
      <c r="L33" s="108" t="s">
        <v>62</v>
      </c>
      <c r="M33" s="107" t="s">
        <v>59</v>
      </c>
      <c r="N33" s="106" t="s">
        <v>61</v>
      </c>
    </row>
    <row r="34" spans="1:18" x14ac:dyDescent="0.25">
      <c r="A34" s="105" t="s">
        <v>41</v>
      </c>
      <c r="B34" s="104"/>
      <c r="C34" s="103">
        <f t="shared" ref="C34:C40" si="0">SUM(D34:G34)</f>
        <v>11231984.0682</v>
      </c>
      <c r="D34" s="102">
        <v>11231984.0682</v>
      </c>
      <c r="E34" s="102"/>
      <c r="F34" s="102"/>
      <c r="G34" s="102"/>
      <c r="H34" s="101">
        <f t="shared" ref="H34:H39" si="1">IFERROR(+C34/$C$40,0)</f>
        <v>0.25236474124147013</v>
      </c>
      <c r="I34" s="100">
        <f t="shared" ref="I34:I39" si="2">+H34*$C$28</f>
        <v>-4047.1879423603182</v>
      </c>
      <c r="J34" s="99">
        <f t="shared" ref="J34:J39" si="3">+I34/12</f>
        <v>-337.26566186335987</v>
      </c>
      <c r="K34" s="72"/>
      <c r="L34" s="90">
        <v>65122.808082080934</v>
      </c>
      <c r="M34" s="89">
        <f t="shared" ref="M34:M39" si="4">+L34-I34</f>
        <v>69169.99602444125</v>
      </c>
      <c r="N34" s="98">
        <f t="shared" ref="N34:N39" si="5">+L34/12</f>
        <v>5426.9006735067442</v>
      </c>
      <c r="Q34" s="43"/>
    </row>
    <row r="35" spans="1:18" x14ac:dyDescent="0.25">
      <c r="A35" s="97" t="s">
        <v>40</v>
      </c>
      <c r="B35" s="96"/>
      <c r="C35" s="95">
        <f t="shared" si="0"/>
        <v>11284127.368199999</v>
      </c>
      <c r="D35" s="94">
        <v>11284127.368199999</v>
      </c>
      <c r="E35" s="94"/>
      <c r="F35" s="94"/>
      <c r="G35" s="94"/>
      <c r="H35" s="93">
        <f t="shared" si="1"/>
        <v>0.25353631790433528</v>
      </c>
      <c r="I35" s="92">
        <f t="shared" si="2"/>
        <v>-4065.9765850216231</v>
      </c>
      <c r="J35" s="91">
        <f t="shared" si="3"/>
        <v>-338.83138208513526</v>
      </c>
      <c r="K35" s="72"/>
      <c r="L35" s="90">
        <v>57100.797276996607</v>
      </c>
      <c r="M35" s="89">
        <f t="shared" si="4"/>
        <v>61166.773862018228</v>
      </c>
      <c r="N35" s="88">
        <f t="shared" si="5"/>
        <v>4758.3997730830506</v>
      </c>
      <c r="Q35" s="43"/>
    </row>
    <row r="36" spans="1:18" x14ac:dyDescent="0.25">
      <c r="A36" s="97" t="s">
        <v>39</v>
      </c>
      <c r="B36" s="96"/>
      <c r="C36" s="95">
        <f t="shared" si="0"/>
        <v>8212066.5925347358</v>
      </c>
      <c r="D36" s="94">
        <v>8212066.5925347358</v>
      </c>
      <c r="E36" s="94"/>
      <c r="F36" s="94"/>
      <c r="G36" s="94"/>
      <c r="H36" s="93">
        <f t="shared" si="1"/>
        <v>0.18451201925670749</v>
      </c>
      <c r="I36" s="92">
        <f t="shared" si="2"/>
        <v>-2959.0299178988084</v>
      </c>
      <c r="J36" s="91">
        <f t="shared" si="3"/>
        <v>-246.58582649156736</v>
      </c>
      <c r="K36" s="72"/>
      <c r="L36" s="90">
        <v>77397.758790252265</v>
      </c>
      <c r="M36" s="89">
        <f t="shared" si="4"/>
        <v>80356.788708151071</v>
      </c>
      <c r="N36" s="88">
        <f t="shared" si="5"/>
        <v>6449.8132325210217</v>
      </c>
      <c r="Q36" s="43"/>
    </row>
    <row r="37" spans="1:18" x14ac:dyDescent="0.25">
      <c r="A37" s="97" t="s">
        <v>38</v>
      </c>
      <c r="B37" s="96"/>
      <c r="C37" s="95">
        <f t="shared" si="0"/>
        <v>1049311.5616329007</v>
      </c>
      <c r="D37" s="94">
        <v>1049311.5616329007</v>
      </c>
      <c r="E37" s="94"/>
      <c r="F37" s="94"/>
      <c r="G37" s="94"/>
      <c r="H37" s="93">
        <f t="shared" si="1"/>
        <v>2.357635473174308E-2</v>
      </c>
      <c r="I37" s="92">
        <f t="shared" si="2"/>
        <v>-378.09536358259135</v>
      </c>
      <c r="J37" s="91">
        <f t="shared" si="3"/>
        <v>-31.507946965215947</v>
      </c>
      <c r="K37" s="72"/>
      <c r="L37" s="90">
        <v>8489.8271734344016</v>
      </c>
      <c r="M37" s="89">
        <f t="shared" si="4"/>
        <v>8867.9225370169934</v>
      </c>
      <c r="N37" s="88">
        <f t="shared" si="5"/>
        <v>707.48559778620017</v>
      </c>
      <c r="Q37" s="43"/>
    </row>
    <row r="38" spans="1:18" x14ac:dyDescent="0.25">
      <c r="A38" s="97" t="s">
        <v>37</v>
      </c>
      <c r="B38" s="96"/>
      <c r="C38" s="95">
        <f t="shared" si="0"/>
        <v>2235811.2360281469</v>
      </c>
      <c r="D38" s="94">
        <v>2235811.2360281469</v>
      </c>
      <c r="E38" s="94"/>
      <c r="F38" s="94"/>
      <c r="G38" s="94"/>
      <c r="H38" s="93">
        <f t="shared" si="1"/>
        <v>5.0235107227626086E-2</v>
      </c>
      <c r="I38" s="92">
        <f t="shared" si="2"/>
        <v>-805.62331827603452</v>
      </c>
      <c r="J38" s="91">
        <f t="shared" si="3"/>
        <v>-67.135276523002872</v>
      </c>
      <c r="K38" s="72"/>
      <c r="L38" s="90">
        <v>17627.441710397921</v>
      </c>
      <c r="M38" s="89">
        <f t="shared" si="4"/>
        <v>18433.065028673955</v>
      </c>
      <c r="N38" s="88">
        <f t="shared" si="5"/>
        <v>1468.9534758664934</v>
      </c>
      <c r="Q38" s="43"/>
    </row>
    <row r="39" spans="1:18" x14ac:dyDescent="0.25">
      <c r="A39" s="97" t="s">
        <v>36</v>
      </c>
      <c r="B39" s="96"/>
      <c r="C39" s="95">
        <f t="shared" si="0"/>
        <v>10493645.797349999</v>
      </c>
      <c r="D39" s="94">
        <v>10493645.797349999</v>
      </c>
      <c r="E39" s="94"/>
      <c r="F39" s="94"/>
      <c r="G39" s="94"/>
      <c r="H39" s="93">
        <f t="shared" si="1"/>
        <v>0.23577545963811797</v>
      </c>
      <c r="I39" s="92">
        <f t="shared" si="2"/>
        <v>-3781.1446744013238</v>
      </c>
      <c r="J39" s="91">
        <f t="shared" si="3"/>
        <v>-315.09538953344367</v>
      </c>
      <c r="K39" s="72"/>
      <c r="L39" s="90">
        <v>52878.681121127192</v>
      </c>
      <c r="M39" s="89">
        <f t="shared" si="4"/>
        <v>56659.825795528515</v>
      </c>
      <c r="N39" s="88">
        <f t="shared" si="5"/>
        <v>4406.556760093933</v>
      </c>
      <c r="Q39" s="43"/>
    </row>
    <row r="40" spans="1:18" x14ac:dyDescent="0.25">
      <c r="A40" s="87" t="s">
        <v>5</v>
      </c>
      <c r="B40" s="87"/>
      <c r="C40" s="86">
        <f t="shared" si="0"/>
        <v>44506946.62394578</v>
      </c>
      <c r="D40" s="86">
        <f>SUM(D34:D39)</f>
        <v>44506946.62394578</v>
      </c>
      <c r="E40" s="86"/>
      <c r="F40" s="86"/>
      <c r="G40" s="86"/>
      <c r="H40" s="85">
        <f>SUM(H34:H39)</f>
        <v>1</v>
      </c>
      <c r="I40" s="84">
        <f>SUM(I34:I39)</f>
        <v>-16037.057801540701</v>
      </c>
      <c r="J40" s="83"/>
      <c r="K40" s="72"/>
      <c r="L40" s="82">
        <f>SUM(L34:L39)</f>
        <v>278617.31415428931</v>
      </c>
      <c r="M40" s="81">
        <f>SUM(M34:M39)</f>
        <v>294654.37195583002</v>
      </c>
      <c r="N40" s="80"/>
      <c r="Q40" s="43"/>
    </row>
    <row r="41" spans="1:18" x14ac:dyDescent="0.25">
      <c r="A41" s="62"/>
      <c r="B41" s="62"/>
      <c r="C41" s="62"/>
      <c r="D41" s="62"/>
      <c r="E41" s="62"/>
      <c r="F41" s="62"/>
      <c r="G41" s="62"/>
      <c r="H41" s="62"/>
      <c r="I41" s="79"/>
      <c r="J41" s="62"/>
      <c r="K41" s="72"/>
      <c r="L41" s="76"/>
      <c r="M41" s="76"/>
      <c r="N41" s="62"/>
      <c r="O41" s="72"/>
      <c r="P41" s="72"/>
    </row>
    <row r="42" spans="1:18" x14ac:dyDescent="0.25">
      <c r="A42" s="62"/>
      <c r="B42" s="62"/>
      <c r="C42" s="62"/>
      <c r="D42" s="62"/>
      <c r="E42" s="62"/>
      <c r="F42" s="62"/>
      <c r="G42" s="62"/>
      <c r="H42" s="78" t="s">
        <v>60</v>
      </c>
      <c r="I42" s="77">
        <v>278617.31</v>
      </c>
      <c r="J42" s="62"/>
      <c r="K42" s="72"/>
      <c r="L42" s="76"/>
      <c r="M42" s="76"/>
      <c r="N42" s="62"/>
      <c r="O42" s="72"/>
      <c r="P42" s="72"/>
      <c r="Q42" s="72"/>
      <c r="R42" s="72"/>
    </row>
    <row r="43" spans="1:18" x14ac:dyDescent="0.25">
      <c r="A43" s="62"/>
      <c r="B43" s="62"/>
      <c r="C43" s="62"/>
      <c r="D43" s="62"/>
      <c r="E43" s="62"/>
      <c r="F43" s="62"/>
      <c r="G43" s="62"/>
      <c r="H43" s="75" t="s">
        <v>59</v>
      </c>
      <c r="I43" s="74">
        <f>+I42-I40</f>
        <v>294654.36780154071</v>
      </c>
      <c r="J43" s="62"/>
      <c r="L43" s="73"/>
      <c r="M43" s="73"/>
      <c r="N43" s="62"/>
      <c r="O43" s="72"/>
      <c r="P43" s="72"/>
      <c r="Q43" s="72"/>
      <c r="R43" s="72"/>
    </row>
    <row r="44" spans="1:18" x14ac:dyDescent="0.25">
      <c r="A44" s="62"/>
      <c r="B44" s="62"/>
      <c r="C44" s="62"/>
      <c r="E44" s="62"/>
      <c r="F44" s="62"/>
      <c r="G44" s="62"/>
      <c r="H44" s="62"/>
      <c r="I44" s="62"/>
      <c r="J44" s="62"/>
      <c r="N44" s="62"/>
    </row>
    <row r="45" spans="1:18" x14ac:dyDescent="0.25">
      <c r="A45" s="62"/>
      <c r="E45" s="62"/>
      <c r="F45" s="62"/>
      <c r="G45" s="62"/>
      <c r="H45" s="62"/>
      <c r="I45" s="71" t="s">
        <v>58</v>
      </c>
      <c r="J45" s="62"/>
      <c r="N45" s="62"/>
    </row>
    <row r="46" spans="1:18" x14ac:dyDescent="0.25">
      <c r="A46" s="62"/>
      <c r="E46" s="62"/>
      <c r="F46" s="62"/>
      <c r="G46" s="62"/>
      <c r="H46" s="62"/>
      <c r="I46" s="62"/>
      <c r="J46" s="62"/>
      <c r="N46" s="62"/>
    </row>
    <row r="47" spans="1:18" s="43" customFormat="1" x14ac:dyDescent="0.25">
      <c r="A47" s="51" t="s">
        <v>57</v>
      </c>
      <c r="B47" s="70"/>
      <c r="C47" s="70"/>
      <c r="D47"/>
      <c r="E47"/>
      <c r="F47"/>
      <c r="G47" s="62"/>
      <c r="H47" s="62"/>
      <c r="I47" s="62"/>
      <c r="J47" s="62"/>
      <c r="N47" s="62"/>
      <c r="Q47"/>
      <c r="R47"/>
    </row>
    <row r="48" spans="1:18" s="43" customFormat="1" ht="15.75" thickBot="1" x14ac:dyDescent="0.3">
      <c r="A48" s="70"/>
      <c r="B48" s="70"/>
      <c r="C48" s="70"/>
      <c r="D48"/>
      <c r="E48"/>
      <c r="F48"/>
      <c r="G48" s="62"/>
      <c r="H48" s="62"/>
      <c r="I48" s="62"/>
      <c r="J48" s="62"/>
      <c r="N48" s="62"/>
      <c r="Q48"/>
      <c r="R48"/>
    </row>
    <row r="49" spans="1:18" s="43" customFormat="1" ht="21.75" customHeight="1" thickBot="1" x14ac:dyDescent="0.3">
      <c r="A49" s="69"/>
      <c r="B49" s="229" t="s">
        <v>56</v>
      </c>
      <c r="C49" s="230"/>
      <c r="D49"/>
      <c r="E49"/>
      <c r="F49"/>
      <c r="G49" s="62"/>
      <c r="H49" s="62"/>
      <c r="I49" s="62"/>
      <c r="J49" s="62"/>
      <c r="N49" s="62"/>
      <c r="Q49"/>
      <c r="R49"/>
    </row>
    <row r="50" spans="1:18" s="43" customFormat="1" ht="15.75" customHeight="1" thickBot="1" x14ac:dyDescent="0.3">
      <c r="A50" s="68"/>
      <c r="B50" s="67" t="s">
        <v>55</v>
      </c>
      <c r="C50" s="66" t="s">
        <v>54</v>
      </c>
      <c r="D50"/>
      <c r="E50"/>
      <c r="F50"/>
      <c r="G50" s="62"/>
      <c r="H50" s="62"/>
      <c r="I50" s="62"/>
      <c r="J50" s="62"/>
      <c r="N50" s="62"/>
      <c r="Q50"/>
      <c r="R50"/>
    </row>
    <row r="51" spans="1:18" s="43" customFormat="1" ht="15" customHeight="1" thickBot="1" x14ac:dyDescent="0.3">
      <c r="A51" s="61" t="s">
        <v>53</v>
      </c>
      <c r="B51" s="63"/>
      <c r="C51" s="59"/>
      <c r="D51"/>
      <c r="E51"/>
      <c r="F51"/>
      <c r="G51" s="62"/>
      <c r="H51" s="62"/>
      <c r="I51" s="62"/>
      <c r="J51" s="62"/>
      <c r="N51" s="62"/>
      <c r="Q51"/>
      <c r="R51"/>
    </row>
    <row r="52" spans="1:18" s="43" customFormat="1" ht="15" customHeight="1" thickBot="1" x14ac:dyDescent="0.3">
      <c r="A52" s="61" t="s">
        <v>52</v>
      </c>
      <c r="B52" s="63"/>
      <c r="C52" s="65"/>
      <c r="D52"/>
      <c r="E52"/>
      <c r="F52"/>
      <c r="G52" s="62"/>
      <c r="H52" s="62"/>
      <c r="I52" s="62"/>
      <c r="J52" s="62"/>
      <c r="N52" s="62"/>
      <c r="Q52"/>
      <c r="R52"/>
    </row>
    <row r="53" spans="1:18" s="43" customFormat="1" ht="15" customHeight="1" thickBot="1" x14ac:dyDescent="0.3">
      <c r="A53" s="64" t="s">
        <v>51</v>
      </c>
      <c r="B53" s="63"/>
      <c r="C53" s="59"/>
      <c r="D53"/>
      <c r="E53"/>
      <c r="F53"/>
      <c r="G53" s="62"/>
      <c r="H53" s="62"/>
      <c r="I53" s="62"/>
      <c r="J53" s="62"/>
      <c r="N53" s="62"/>
      <c r="Q53"/>
      <c r="R53"/>
    </row>
    <row r="54" spans="1:18" s="43" customFormat="1" ht="15" customHeight="1" thickBot="1" x14ac:dyDescent="0.3">
      <c r="A54" s="61" t="s">
        <v>41</v>
      </c>
      <c r="B54" s="60"/>
      <c r="C54" s="59"/>
      <c r="D54"/>
      <c r="E54"/>
      <c r="F54"/>
      <c r="G54" s="62"/>
      <c r="H54" s="62"/>
      <c r="I54" s="62"/>
      <c r="J54" s="62"/>
      <c r="N54" s="62"/>
      <c r="Q54"/>
      <c r="R54"/>
    </row>
    <row r="55" spans="1:18" s="43" customFormat="1" ht="15" customHeight="1" thickBot="1" x14ac:dyDescent="0.3">
      <c r="A55" s="61" t="s">
        <v>40</v>
      </c>
      <c r="B55" s="60"/>
      <c r="C55" s="59"/>
      <c r="D55"/>
      <c r="E55"/>
      <c r="F55"/>
      <c r="G55" s="62"/>
      <c r="H55" s="62"/>
      <c r="I55" s="62"/>
      <c r="J55" s="62"/>
      <c r="N55" s="62"/>
      <c r="Q55"/>
      <c r="R55"/>
    </row>
    <row r="56" spans="1:18" s="43" customFormat="1" ht="15" customHeight="1" thickBot="1" x14ac:dyDescent="0.3">
      <c r="A56" s="61" t="s">
        <v>39</v>
      </c>
      <c r="B56" s="60"/>
      <c r="C56" s="59"/>
      <c r="D56"/>
      <c r="E56"/>
      <c r="F56"/>
      <c r="G56" s="62"/>
      <c r="H56" s="62"/>
      <c r="I56" s="62"/>
      <c r="J56" s="62"/>
      <c r="N56" s="62"/>
      <c r="Q56"/>
      <c r="R56"/>
    </row>
    <row r="57" spans="1:18" s="43" customFormat="1" ht="15" customHeight="1" thickBot="1" x14ac:dyDescent="0.3">
      <c r="A57" s="61" t="s">
        <v>38</v>
      </c>
      <c r="B57" s="60"/>
      <c r="C57" s="59"/>
      <c r="D57"/>
      <c r="E57"/>
      <c r="F57"/>
      <c r="G57" s="62"/>
      <c r="H57" s="62"/>
      <c r="I57" s="62"/>
      <c r="J57" s="62"/>
      <c r="N57" s="62"/>
      <c r="Q57"/>
      <c r="R57"/>
    </row>
    <row r="58" spans="1:18" ht="15" customHeight="1" thickBot="1" x14ac:dyDescent="0.3">
      <c r="A58" s="61" t="s">
        <v>37</v>
      </c>
      <c r="B58" s="60"/>
      <c r="C58" s="59"/>
      <c r="D58"/>
      <c r="E58"/>
      <c r="F58"/>
    </row>
    <row r="59" spans="1:18" ht="15" customHeight="1" thickBot="1" x14ac:dyDescent="0.3">
      <c r="A59" s="61" t="s">
        <v>36</v>
      </c>
      <c r="B59" s="60"/>
      <c r="C59" s="59"/>
      <c r="D59"/>
      <c r="E59"/>
      <c r="F59"/>
    </row>
    <row r="60" spans="1:18" ht="3.75" customHeight="1" x14ac:dyDescent="0.25">
      <c r="A60" s="58"/>
      <c r="B60" s="58"/>
      <c r="C60" s="58"/>
      <c r="D60"/>
      <c r="E60"/>
      <c r="F60"/>
    </row>
    <row r="61" spans="1:18" x14ac:dyDescent="0.25">
      <c r="A61" s="57" t="s">
        <v>50</v>
      </c>
      <c r="B61" s="55"/>
      <c r="C61" s="55"/>
      <c r="D61"/>
      <c r="E61"/>
      <c r="F61"/>
    </row>
    <row r="62" spans="1:18" ht="3" customHeight="1" thickBot="1" x14ac:dyDescent="0.3">
      <c r="A62" s="56"/>
      <c r="B62" s="55"/>
      <c r="C62" s="55"/>
      <c r="D62"/>
      <c r="E62"/>
      <c r="F62"/>
    </row>
    <row r="63" spans="1:18" ht="16.5" customHeight="1" thickBot="1" x14ac:dyDescent="0.3">
      <c r="A63" s="54"/>
      <c r="B63" s="231" t="s">
        <v>49</v>
      </c>
      <c r="C63" s="232"/>
      <c r="D63" s="233"/>
      <c r="E63"/>
      <c r="F63"/>
    </row>
    <row r="64" spans="1:18" ht="16.5" customHeight="1" thickBot="1" x14ac:dyDescent="0.3">
      <c r="A64" s="53"/>
      <c r="B64" s="231" t="s">
        <v>48</v>
      </c>
      <c r="C64" s="232"/>
      <c r="D64" s="233"/>
      <c r="E64"/>
      <c r="F64"/>
    </row>
    <row r="65" spans="1:9" ht="16.5" customHeight="1" thickBot="1" x14ac:dyDescent="0.3">
      <c r="A65" s="52"/>
      <c r="B65" s="231" t="s">
        <v>47</v>
      </c>
      <c r="C65" s="232"/>
      <c r="D65" s="233"/>
      <c r="E65"/>
      <c r="F65"/>
    </row>
    <row r="66" spans="1:9" x14ac:dyDescent="0.25">
      <c r="A66"/>
      <c r="B66"/>
      <c r="C66"/>
      <c r="D66"/>
      <c r="E66"/>
      <c r="F66"/>
    </row>
    <row r="67" spans="1:9" x14ac:dyDescent="0.25">
      <c r="A67"/>
      <c r="B67"/>
      <c r="C67"/>
      <c r="D67"/>
      <c r="E67"/>
      <c r="F67"/>
    </row>
    <row r="68" spans="1:9" x14ac:dyDescent="0.25">
      <c r="A68" s="51" t="s">
        <v>98</v>
      </c>
      <c r="B68"/>
      <c r="C68"/>
      <c r="D68"/>
      <c r="E68"/>
      <c r="F68"/>
    </row>
    <row r="69" spans="1:9" x14ac:dyDescent="0.25">
      <c r="A69"/>
      <c r="B69"/>
      <c r="C69"/>
      <c r="D69"/>
      <c r="E69"/>
      <c r="F69"/>
    </row>
    <row r="70" spans="1:9" ht="34.5" x14ac:dyDescent="0.25">
      <c r="A70" s="50" t="s">
        <v>46</v>
      </c>
      <c r="B70" s="50" t="s">
        <v>45</v>
      </c>
      <c r="C70" s="50" t="s">
        <v>44</v>
      </c>
      <c r="D70" s="50" t="s">
        <v>87</v>
      </c>
      <c r="H70" s="50" t="s">
        <v>43</v>
      </c>
      <c r="I70" s="50" t="s">
        <v>42</v>
      </c>
    </row>
    <row r="71" spans="1:9" x14ac:dyDescent="0.25">
      <c r="A71" s="49" t="s">
        <v>41</v>
      </c>
      <c r="B71" s="48">
        <v>63815.800000000017</v>
      </c>
      <c r="C71" s="48">
        <v>1307.0080820809192</v>
      </c>
      <c r="D71" s="48">
        <f t="shared" ref="D71:D76" si="6">SUM(B71:C71)</f>
        <v>65122.808082080934</v>
      </c>
      <c r="H71" s="47">
        <f t="shared" ref="H71:H76" si="7">+ROUND(D71/12,2)</f>
        <v>5426.9</v>
      </c>
      <c r="I71" s="46">
        <v>11231984.0682</v>
      </c>
    </row>
    <row r="72" spans="1:9" x14ac:dyDescent="0.25">
      <c r="A72" s="49" t="s">
        <v>40</v>
      </c>
      <c r="B72" s="48">
        <v>55979.270000000048</v>
      </c>
      <c r="C72" s="48">
        <v>1121.5272769965572</v>
      </c>
      <c r="D72" s="48">
        <f t="shared" si="6"/>
        <v>57100.797276996607</v>
      </c>
      <c r="H72" s="47">
        <f t="shared" si="7"/>
        <v>4758.3999999999996</v>
      </c>
      <c r="I72" s="46">
        <v>11284127.368199999</v>
      </c>
    </row>
    <row r="73" spans="1:9" x14ac:dyDescent="0.25">
      <c r="A73" s="49" t="s">
        <v>39</v>
      </c>
      <c r="B73" s="48">
        <v>75752.22000000003</v>
      </c>
      <c r="C73" s="48">
        <v>1645.5387902522355</v>
      </c>
      <c r="D73" s="48">
        <f t="shared" si="6"/>
        <v>77397.758790252265</v>
      </c>
      <c r="H73" s="47">
        <f t="shared" si="7"/>
        <v>6449.81</v>
      </c>
      <c r="I73" s="46">
        <v>8212066.5925347358</v>
      </c>
    </row>
    <row r="74" spans="1:9" x14ac:dyDescent="0.25">
      <c r="A74" s="49" t="s">
        <v>38</v>
      </c>
      <c r="B74" s="48">
        <v>8316.5699999999979</v>
      </c>
      <c r="C74" s="48">
        <v>173.2571734344038</v>
      </c>
      <c r="D74" s="48">
        <f t="shared" si="6"/>
        <v>8489.8271734344016</v>
      </c>
      <c r="H74" s="47">
        <f t="shared" si="7"/>
        <v>707.49</v>
      </c>
      <c r="I74" s="46">
        <v>1049311.5616329007</v>
      </c>
    </row>
    <row r="75" spans="1:9" x14ac:dyDescent="0.25">
      <c r="A75" s="49" t="s">
        <v>37</v>
      </c>
      <c r="B75" s="48">
        <v>17253.370000000003</v>
      </c>
      <c r="C75" s="48">
        <v>374.07171039791893</v>
      </c>
      <c r="D75" s="48">
        <f t="shared" si="6"/>
        <v>17627.441710397921</v>
      </c>
      <c r="H75" s="47">
        <f t="shared" si="7"/>
        <v>1468.95</v>
      </c>
      <c r="I75" s="46">
        <v>2235811.2360281469</v>
      </c>
    </row>
    <row r="76" spans="1:9" x14ac:dyDescent="0.25">
      <c r="A76" s="49" t="s">
        <v>36</v>
      </c>
      <c r="B76" s="48">
        <v>51840.010000000009</v>
      </c>
      <c r="C76" s="48">
        <v>1038.6711211271804</v>
      </c>
      <c r="D76" s="48">
        <f t="shared" si="6"/>
        <v>52878.681121127192</v>
      </c>
      <c r="H76" s="47">
        <f t="shared" si="7"/>
        <v>4406.5600000000004</v>
      </c>
      <c r="I76" s="46">
        <v>10493645.797349999</v>
      </c>
    </row>
    <row r="77" spans="1:9" ht="20.25" customHeight="1" thickBot="1" x14ac:dyDescent="0.3">
      <c r="A77" s="45" t="s">
        <v>5</v>
      </c>
      <c r="B77" s="44">
        <f>SUM(B71:B76)</f>
        <v>272957.24000000011</v>
      </c>
      <c r="C77" s="44">
        <f>SUM(C71:C76)</f>
        <v>5660.0741542892147</v>
      </c>
      <c r="D77" s="44">
        <f>SUM(D71:D76)</f>
        <v>278617.31415428931</v>
      </c>
    </row>
  </sheetData>
  <mergeCells count="10">
    <mergeCell ref="B49:C49"/>
    <mergeCell ref="B63:D63"/>
    <mergeCell ref="B64:D64"/>
    <mergeCell ref="B65:D65"/>
    <mergeCell ref="A14:E14"/>
    <mergeCell ref="C16:I16"/>
    <mergeCell ref="A18:E18"/>
    <mergeCell ref="A25:C25"/>
    <mergeCell ref="A31:D31"/>
    <mergeCell ref="C32:G32"/>
  </mergeCells>
  <pageMargins left="0.7" right="0.7" top="0.75" bottom="0.75" header="0.3" footer="0.3"/>
  <pageSetup scale="52" orientation="landscape"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Tab1-CBR New Class A allocation</vt:lpstr>
      <vt:lpstr>Tab2-WMS CBR Class B allocation</vt:lpstr>
      <vt:lpstr>Tab3-GA Allocation New Class 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Nagy, Judith</cp:lastModifiedBy>
  <cp:lastPrinted>2017-01-31T22:37:04Z</cp:lastPrinted>
  <dcterms:created xsi:type="dcterms:W3CDTF">2016-08-15T18:17:57Z</dcterms:created>
  <dcterms:modified xsi:type="dcterms:W3CDTF">2017-02-01T21:05:09Z</dcterms:modified>
</cp:coreProperties>
</file>