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 activeTab="6"/>
  </bookViews>
  <sheets>
    <sheet name="Monthly Data" sheetId="1" r:id="rId1"/>
    <sheet name="OLS Model" sheetId="650" r:id="rId2"/>
    <sheet name="Forecasting Data" sheetId="32" r:id="rId3"/>
    <sheet name="Predicted Monthly Data" sheetId="651" r:id="rId4"/>
    <sheet name="Predicted Monthly Data Summ" sheetId="652" r:id="rId5"/>
    <sheet name="PredictedAnnualDataSumm" sheetId="655" r:id="rId6"/>
    <sheet name="PredictedAnnualDataSumm2" sheetId="656" r:id="rId7"/>
    <sheet name="Normalized Monthly Data" sheetId="653" r:id="rId8"/>
    <sheet name="Normalized Monthly Data Summ" sheetId="654" r:id="rId9"/>
    <sheet name="NormalizedAnnualDataSumm" sheetId="657" r:id="rId10"/>
    <sheet name="NormalizedAnnualDataSumm2" sheetId="658" r:id="rId11"/>
    <sheet name="Summary T Stats" sheetId="659" r:id="rId12"/>
  </sheets>
  <definedNames>
    <definedName name="LonCDD">'OLS Model'!$B$19</definedName>
    <definedName name="LonHDD">'OLS Model'!$B$18</definedName>
    <definedName name="MonthDays">'OLS Model'!$B$20</definedName>
    <definedName name="PeakDays">'OLS Model'!$B$21</definedName>
    <definedName name="Population">'OLS Model'!$B$23</definedName>
    <definedName name="WSkWh">'OLS Model'!$B$17</definedName>
    <definedName name="Year">'OLS Model'!$B$22</definedName>
  </definedNames>
  <calcPr calcId="145621"/>
  <pivotCaches>
    <pivotCache cacheId="3" r:id="rId13"/>
    <pivotCache cacheId="4" r:id="rId14"/>
    <pivotCache cacheId="5" r:id="rId15"/>
  </pivotCaches>
</workbook>
</file>

<file path=xl/calcChain.xml><?xml version="1.0" encoding="utf-8"?>
<calcChain xmlns="http://schemas.openxmlformats.org/spreadsheetml/2006/main">
  <c r="E6" i="658" l="1"/>
  <c r="E7" i="658"/>
  <c r="E8" i="658"/>
  <c r="E9" i="658"/>
  <c r="E10" i="658"/>
  <c r="E11" i="658"/>
  <c r="E12" i="658"/>
  <c r="E13" i="658"/>
  <c r="E14" i="658"/>
  <c r="E15" i="658"/>
  <c r="E5" i="658"/>
  <c r="C6" i="658"/>
  <c r="C7" i="658"/>
  <c r="C8" i="658"/>
  <c r="C9" i="658"/>
  <c r="C10" i="658"/>
  <c r="C11" i="658"/>
  <c r="C12" i="658"/>
  <c r="C13" i="658"/>
  <c r="C14" i="658"/>
  <c r="C5" i="658"/>
  <c r="B2" i="654"/>
  <c r="B3" i="654"/>
  <c r="B4" i="654"/>
  <c r="B5" i="654"/>
  <c r="B6" i="654"/>
  <c r="B7" i="654"/>
  <c r="B8" i="654"/>
  <c r="B9" i="654"/>
  <c r="B10" i="654"/>
  <c r="B11" i="654"/>
  <c r="B12" i="654"/>
  <c r="B13" i="654"/>
  <c r="B14" i="654"/>
  <c r="B15" i="654"/>
  <c r="B16" i="654"/>
  <c r="B17" i="654"/>
  <c r="B18" i="654"/>
  <c r="B19" i="654"/>
  <c r="B20" i="654"/>
  <c r="B21" i="654"/>
  <c r="B22" i="654"/>
  <c r="B23" i="654"/>
  <c r="B24" i="654"/>
  <c r="B25" i="654"/>
  <c r="B26" i="654"/>
  <c r="B27" i="654"/>
  <c r="B28" i="654"/>
  <c r="B29" i="654"/>
  <c r="B30" i="654"/>
  <c r="B31" i="654"/>
  <c r="B32" i="654"/>
  <c r="B33" i="654"/>
  <c r="B34" i="654"/>
  <c r="B35" i="654"/>
  <c r="B36" i="654"/>
  <c r="B37" i="654"/>
  <c r="B38" i="654"/>
  <c r="B39" i="654"/>
  <c r="B40" i="654"/>
  <c r="B41" i="654"/>
  <c r="B42" i="654"/>
  <c r="B43" i="654"/>
  <c r="B44" i="654"/>
  <c r="B45" i="654"/>
  <c r="B46" i="654"/>
  <c r="B47" i="654"/>
  <c r="B48" i="654"/>
  <c r="B49" i="654"/>
  <c r="B50" i="654"/>
  <c r="B51" i="654"/>
  <c r="B52" i="654"/>
  <c r="B53" i="654"/>
  <c r="B54" i="654"/>
  <c r="B55" i="654"/>
  <c r="B56" i="654"/>
  <c r="B57" i="654"/>
  <c r="B58" i="654"/>
  <c r="B59" i="654"/>
  <c r="B60" i="654"/>
  <c r="B61" i="654"/>
  <c r="B62" i="654"/>
  <c r="B63" i="654"/>
  <c r="B64" i="654"/>
  <c r="B65" i="654"/>
  <c r="B66" i="654"/>
  <c r="B67" i="654"/>
  <c r="B68" i="654"/>
  <c r="B69" i="654"/>
  <c r="B70" i="654"/>
  <c r="B71" i="654"/>
  <c r="B72" i="654"/>
  <c r="B73" i="654"/>
  <c r="B74" i="654"/>
  <c r="B75" i="654"/>
  <c r="B76" i="654"/>
  <c r="B77" i="654"/>
  <c r="B78" i="654"/>
  <c r="B79" i="654"/>
  <c r="B80" i="654"/>
  <c r="B81" i="654"/>
  <c r="B82" i="654"/>
  <c r="B83" i="654"/>
  <c r="B84" i="654"/>
  <c r="B85" i="654"/>
  <c r="B86" i="654"/>
  <c r="B87" i="654"/>
  <c r="B88" i="654"/>
  <c r="B89" i="654"/>
  <c r="B90" i="654"/>
  <c r="B91" i="654"/>
  <c r="B92" i="654"/>
  <c r="B93" i="654"/>
  <c r="B94" i="654"/>
  <c r="B95" i="654"/>
  <c r="B96" i="654"/>
  <c r="B97" i="654"/>
  <c r="B98" i="654"/>
  <c r="B99" i="654"/>
  <c r="B100" i="654"/>
  <c r="B101" i="654"/>
  <c r="B102" i="654"/>
  <c r="B103" i="654"/>
  <c r="B104" i="654"/>
  <c r="B105" i="654"/>
  <c r="B106" i="654"/>
  <c r="B107" i="654"/>
  <c r="B108" i="654"/>
  <c r="B109" i="654"/>
  <c r="B110" i="654"/>
  <c r="B111" i="654"/>
  <c r="B112" i="654"/>
  <c r="B113" i="654"/>
  <c r="B114" i="654"/>
  <c r="B115" i="654"/>
  <c r="B116" i="654"/>
  <c r="B117" i="654"/>
  <c r="B118" i="654"/>
  <c r="B119" i="654"/>
  <c r="B120" i="654"/>
  <c r="B121" i="654"/>
  <c r="B122" i="654"/>
  <c r="B123" i="654"/>
  <c r="B124" i="654"/>
  <c r="B125" i="654"/>
  <c r="B126" i="654"/>
  <c r="B127" i="654"/>
  <c r="B128" i="654"/>
  <c r="B129" i="654"/>
  <c r="B130" i="654"/>
  <c r="B131" i="654"/>
  <c r="B132" i="654"/>
  <c r="B133" i="654"/>
  <c r="B134" i="654"/>
  <c r="B135" i="654"/>
  <c r="B136" i="654"/>
  <c r="B137" i="654"/>
  <c r="B138" i="654"/>
  <c r="B139" i="654"/>
  <c r="B140" i="654"/>
  <c r="B141" i="654"/>
  <c r="B142" i="654"/>
  <c r="B143" i="654"/>
  <c r="B144" i="654"/>
  <c r="B145" i="654"/>
  <c r="Q2" i="653"/>
  <c r="Q3" i="653"/>
  <c r="Q4" i="653"/>
  <c r="Q5" i="653"/>
  <c r="Q6" i="653"/>
  <c r="Q7" i="653"/>
  <c r="Q8" i="653"/>
  <c r="Q9" i="653"/>
  <c r="Q10" i="653"/>
  <c r="Q11" i="653"/>
  <c r="Q12" i="653"/>
  <c r="Q13" i="653"/>
  <c r="Q14" i="653"/>
  <c r="Q15" i="653"/>
  <c r="Q16" i="653"/>
  <c r="Q17" i="653"/>
  <c r="Q18" i="653"/>
  <c r="Q19" i="653"/>
  <c r="Q20" i="653"/>
  <c r="Q21" i="653"/>
  <c r="Q22" i="653"/>
  <c r="Q23" i="653"/>
  <c r="Q24" i="653"/>
  <c r="Q25" i="653"/>
  <c r="Q26" i="653"/>
  <c r="Q27" i="653"/>
  <c r="Q28" i="653"/>
  <c r="Q29" i="653"/>
  <c r="Q30" i="653"/>
  <c r="Q31" i="653"/>
  <c r="Q32" i="653"/>
  <c r="Q33" i="653"/>
  <c r="Q34" i="653"/>
  <c r="Q35" i="653"/>
  <c r="Q36" i="653"/>
  <c r="Q37" i="653"/>
  <c r="Q38" i="653"/>
  <c r="Q39" i="653"/>
  <c r="Q40" i="653"/>
  <c r="Q41" i="653"/>
  <c r="Q42" i="653"/>
  <c r="Q43" i="653"/>
  <c r="Q44" i="653"/>
  <c r="Q45" i="653"/>
  <c r="Q46" i="653"/>
  <c r="Q47" i="653"/>
  <c r="Q48" i="653"/>
  <c r="Q49" i="653"/>
  <c r="Q50" i="653"/>
  <c r="Q51" i="653"/>
  <c r="Q52" i="653"/>
  <c r="Q53" i="653"/>
  <c r="Q54" i="653"/>
  <c r="Q55" i="653"/>
  <c r="Q56" i="653"/>
  <c r="Q57" i="653"/>
  <c r="Q58" i="653"/>
  <c r="Q59" i="653"/>
  <c r="Q60" i="653"/>
  <c r="Q61" i="653"/>
  <c r="Q62" i="653"/>
  <c r="Q63" i="653"/>
  <c r="Q64" i="653"/>
  <c r="Q65" i="653"/>
  <c r="Q66" i="653"/>
  <c r="Q67" i="653"/>
  <c r="Q68" i="653"/>
  <c r="Q69" i="653"/>
  <c r="Q70" i="653"/>
  <c r="Q71" i="653"/>
  <c r="Q72" i="653"/>
  <c r="Q73" i="653"/>
  <c r="Q74" i="653"/>
  <c r="Q75" i="653"/>
  <c r="Q76" i="653"/>
  <c r="Q77" i="653"/>
  <c r="Q78" i="653"/>
  <c r="Q79" i="653"/>
  <c r="Q80" i="653"/>
  <c r="Q81" i="653"/>
  <c r="Q82" i="653"/>
  <c r="Q83" i="653"/>
  <c r="Q84" i="653"/>
  <c r="Q85" i="653"/>
  <c r="Q86" i="653"/>
  <c r="Q87" i="653"/>
  <c r="Q88" i="653"/>
  <c r="Q89" i="653"/>
  <c r="Q90" i="653"/>
  <c r="Q91" i="653"/>
  <c r="Q92" i="653"/>
  <c r="Q93" i="653"/>
  <c r="Q94" i="653"/>
  <c r="Q95" i="653"/>
  <c r="Q96" i="653"/>
  <c r="Q97" i="653"/>
  <c r="Q98" i="653"/>
  <c r="Q99" i="653"/>
  <c r="Q100" i="653"/>
  <c r="Q101" i="653"/>
  <c r="Q102" i="653"/>
  <c r="Q103" i="653"/>
  <c r="Q104" i="653"/>
  <c r="Q105" i="653"/>
  <c r="Q106" i="653"/>
  <c r="Q107" i="653"/>
  <c r="Q108" i="653"/>
  <c r="Q109" i="653"/>
  <c r="Q110" i="653"/>
  <c r="Q111" i="653"/>
  <c r="Q112" i="653"/>
  <c r="Q113" i="653"/>
  <c r="Q114" i="653"/>
  <c r="Q115" i="653"/>
  <c r="Q116" i="653"/>
  <c r="Q117" i="653"/>
  <c r="Q118" i="653"/>
  <c r="Q119" i="653"/>
  <c r="Q120" i="653"/>
  <c r="Q121" i="653"/>
  <c r="Q122" i="653"/>
  <c r="Q123" i="653"/>
  <c r="Q124" i="653"/>
  <c r="Q125" i="653"/>
  <c r="Q126" i="653"/>
  <c r="Q127" i="653"/>
  <c r="Q128" i="653"/>
  <c r="Q129" i="653"/>
  <c r="Q130" i="653"/>
  <c r="Q131" i="653"/>
  <c r="Q132" i="653"/>
  <c r="Q133" i="653"/>
  <c r="Q134" i="653"/>
  <c r="Q135" i="653"/>
  <c r="Q136" i="653"/>
  <c r="Q137" i="653"/>
  <c r="Q138" i="653"/>
  <c r="Q139" i="653"/>
  <c r="Q140" i="653"/>
  <c r="Q141" i="653"/>
  <c r="Q142" i="653"/>
  <c r="Q143" i="653"/>
  <c r="Q144" i="653"/>
  <c r="Q145" i="653"/>
  <c r="P2" i="653"/>
  <c r="P3" i="653"/>
  <c r="P4" i="653"/>
  <c r="P5" i="653"/>
  <c r="P6" i="653"/>
  <c r="P7" i="653"/>
  <c r="P8" i="653"/>
  <c r="P9" i="653"/>
  <c r="P10" i="653"/>
  <c r="P11" i="653"/>
  <c r="P12" i="653"/>
  <c r="P13" i="653"/>
  <c r="P14" i="653"/>
  <c r="P15" i="653"/>
  <c r="P16" i="653"/>
  <c r="P17" i="653"/>
  <c r="P18" i="653"/>
  <c r="P19" i="653"/>
  <c r="P20" i="653"/>
  <c r="P21" i="653"/>
  <c r="P22" i="653"/>
  <c r="P23" i="653"/>
  <c r="P24" i="653"/>
  <c r="P25" i="653"/>
  <c r="P26" i="653"/>
  <c r="P27" i="653"/>
  <c r="P28" i="653"/>
  <c r="P29" i="653"/>
  <c r="P30" i="653"/>
  <c r="P31" i="653"/>
  <c r="P32" i="653"/>
  <c r="P33" i="653"/>
  <c r="P34" i="653"/>
  <c r="P35" i="653"/>
  <c r="P36" i="653"/>
  <c r="P37" i="653"/>
  <c r="P38" i="653"/>
  <c r="P39" i="653"/>
  <c r="P40" i="653"/>
  <c r="P41" i="653"/>
  <c r="P42" i="653"/>
  <c r="P43" i="653"/>
  <c r="P44" i="653"/>
  <c r="P45" i="653"/>
  <c r="P46" i="653"/>
  <c r="P47" i="653"/>
  <c r="P48" i="653"/>
  <c r="P49" i="653"/>
  <c r="P50" i="653"/>
  <c r="P51" i="653"/>
  <c r="P52" i="653"/>
  <c r="P53" i="653"/>
  <c r="P54" i="653"/>
  <c r="P55" i="653"/>
  <c r="P56" i="653"/>
  <c r="P57" i="653"/>
  <c r="P58" i="653"/>
  <c r="P59" i="653"/>
  <c r="P60" i="653"/>
  <c r="P61" i="653"/>
  <c r="P62" i="653"/>
  <c r="P63" i="653"/>
  <c r="P64" i="653"/>
  <c r="P65" i="653"/>
  <c r="P66" i="653"/>
  <c r="P67" i="653"/>
  <c r="P68" i="653"/>
  <c r="P69" i="653"/>
  <c r="P70" i="653"/>
  <c r="P71" i="653"/>
  <c r="P72" i="653"/>
  <c r="P73" i="653"/>
  <c r="P74" i="653"/>
  <c r="P75" i="653"/>
  <c r="P76" i="653"/>
  <c r="P77" i="653"/>
  <c r="P78" i="653"/>
  <c r="P79" i="653"/>
  <c r="P80" i="653"/>
  <c r="P81" i="653"/>
  <c r="P82" i="653"/>
  <c r="P83" i="653"/>
  <c r="P84" i="653"/>
  <c r="P85" i="653"/>
  <c r="P86" i="653"/>
  <c r="P87" i="653"/>
  <c r="P88" i="653"/>
  <c r="P89" i="653"/>
  <c r="P90" i="653"/>
  <c r="P91" i="653"/>
  <c r="P92" i="653"/>
  <c r="P93" i="653"/>
  <c r="P94" i="653"/>
  <c r="P95" i="653"/>
  <c r="P96" i="653"/>
  <c r="P97" i="653"/>
  <c r="P98" i="653"/>
  <c r="P99" i="653"/>
  <c r="P100" i="653"/>
  <c r="P101" i="653"/>
  <c r="P102" i="653"/>
  <c r="P103" i="653"/>
  <c r="P104" i="653"/>
  <c r="P105" i="653"/>
  <c r="P106" i="653"/>
  <c r="P107" i="653"/>
  <c r="P108" i="653"/>
  <c r="P109" i="653"/>
  <c r="P110" i="653"/>
  <c r="P111" i="653"/>
  <c r="P112" i="653"/>
  <c r="P113" i="653"/>
  <c r="P114" i="653"/>
  <c r="P115" i="653"/>
  <c r="P116" i="653"/>
  <c r="P117" i="653"/>
  <c r="P118" i="653"/>
  <c r="P119" i="653"/>
  <c r="P120" i="653"/>
  <c r="P121" i="653"/>
  <c r="P122" i="653"/>
  <c r="P123" i="653"/>
  <c r="P124" i="653"/>
  <c r="P125" i="653"/>
  <c r="P126" i="653"/>
  <c r="P127" i="653"/>
  <c r="P128" i="653"/>
  <c r="P129" i="653"/>
  <c r="P130" i="653"/>
  <c r="P131" i="653"/>
  <c r="P132" i="653"/>
  <c r="P133" i="653"/>
  <c r="P134" i="653"/>
  <c r="P135" i="653"/>
  <c r="P136" i="653"/>
  <c r="P137" i="653"/>
  <c r="P138" i="653"/>
  <c r="P139" i="653"/>
  <c r="P140" i="653"/>
  <c r="P141" i="653"/>
  <c r="P142" i="653"/>
  <c r="P143" i="653"/>
  <c r="P144" i="653"/>
  <c r="P145" i="653"/>
  <c r="O2" i="653"/>
  <c r="O3" i="653"/>
  <c r="O4" i="653"/>
  <c r="O5" i="653"/>
  <c r="O6" i="653"/>
  <c r="O7" i="653"/>
  <c r="O8" i="653"/>
  <c r="O9" i="653"/>
  <c r="O10" i="653"/>
  <c r="O11" i="653"/>
  <c r="O12" i="653"/>
  <c r="O13" i="653"/>
  <c r="O14" i="653"/>
  <c r="O15" i="653"/>
  <c r="O16" i="653"/>
  <c r="O17" i="653"/>
  <c r="O18" i="653"/>
  <c r="O19" i="653"/>
  <c r="O20" i="653"/>
  <c r="O21" i="653"/>
  <c r="O22" i="653"/>
  <c r="O23" i="653"/>
  <c r="O24" i="653"/>
  <c r="O25" i="653"/>
  <c r="O26" i="653"/>
  <c r="O27" i="653"/>
  <c r="O28" i="653"/>
  <c r="O29" i="653"/>
  <c r="O30" i="653"/>
  <c r="O31" i="653"/>
  <c r="O32" i="653"/>
  <c r="O33" i="653"/>
  <c r="O34" i="653"/>
  <c r="O35" i="653"/>
  <c r="O36" i="653"/>
  <c r="O37" i="653"/>
  <c r="O38" i="653"/>
  <c r="O39" i="653"/>
  <c r="O40" i="653"/>
  <c r="O41" i="653"/>
  <c r="O42" i="653"/>
  <c r="O43" i="653"/>
  <c r="O44" i="653"/>
  <c r="O45" i="653"/>
  <c r="O46" i="653"/>
  <c r="O47" i="653"/>
  <c r="O48" i="653"/>
  <c r="O49" i="653"/>
  <c r="O50" i="653"/>
  <c r="O51" i="653"/>
  <c r="O52" i="653"/>
  <c r="O53" i="653"/>
  <c r="O54" i="653"/>
  <c r="O55" i="653"/>
  <c r="O56" i="653"/>
  <c r="O57" i="653"/>
  <c r="O58" i="653"/>
  <c r="O59" i="653"/>
  <c r="O60" i="653"/>
  <c r="O61" i="653"/>
  <c r="O62" i="653"/>
  <c r="O63" i="653"/>
  <c r="O64" i="653"/>
  <c r="O65" i="653"/>
  <c r="O66" i="653"/>
  <c r="O67" i="653"/>
  <c r="O68" i="653"/>
  <c r="O69" i="653"/>
  <c r="O70" i="653"/>
  <c r="O71" i="653"/>
  <c r="O72" i="653"/>
  <c r="O73" i="653"/>
  <c r="O74" i="653"/>
  <c r="O75" i="653"/>
  <c r="O76" i="653"/>
  <c r="O77" i="653"/>
  <c r="O78" i="653"/>
  <c r="O79" i="653"/>
  <c r="O80" i="653"/>
  <c r="O81" i="653"/>
  <c r="O82" i="653"/>
  <c r="O83" i="653"/>
  <c r="O84" i="653"/>
  <c r="O85" i="653"/>
  <c r="O86" i="653"/>
  <c r="O87" i="653"/>
  <c r="O88" i="653"/>
  <c r="O89" i="653"/>
  <c r="O90" i="653"/>
  <c r="O91" i="653"/>
  <c r="O92" i="653"/>
  <c r="O93" i="653"/>
  <c r="O94" i="653"/>
  <c r="O95" i="653"/>
  <c r="O96" i="653"/>
  <c r="O97" i="653"/>
  <c r="O98" i="653"/>
  <c r="O99" i="653"/>
  <c r="O100" i="653"/>
  <c r="O101" i="653"/>
  <c r="O102" i="653"/>
  <c r="O103" i="653"/>
  <c r="O104" i="653"/>
  <c r="O105" i="653"/>
  <c r="O106" i="653"/>
  <c r="O107" i="653"/>
  <c r="O108" i="653"/>
  <c r="O109" i="653"/>
  <c r="O110" i="653"/>
  <c r="O111" i="653"/>
  <c r="O112" i="653"/>
  <c r="O113" i="653"/>
  <c r="O114" i="653"/>
  <c r="O115" i="653"/>
  <c r="O116" i="653"/>
  <c r="O117" i="653"/>
  <c r="O118" i="653"/>
  <c r="O119" i="653"/>
  <c r="O120" i="653"/>
  <c r="O121" i="653"/>
  <c r="O122" i="653"/>
  <c r="O123" i="653"/>
  <c r="O124" i="653"/>
  <c r="O125" i="653"/>
  <c r="O126" i="653"/>
  <c r="O127" i="653"/>
  <c r="O128" i="653"/>
  <c r="O129" i="653"/>
  <c r="O130" i="653"/>
  <c r="O131" i="653"/>
  <c r="O132" i="653"/>
  <c r="O133" i="653"/>
  <c r="O134" i="653"/>
  <c r="O135" i="653"/>
  <c r="O136" i="653"/>
  <c r="O137" i="653"/>
  <c r="O138" i="653"/>
  <c r="O139" i="653"/>
  <c r="O140" i="653"/>
  <c r="O141" i="653"/>
  <c r="O142" i="653"/>
  <c r="O143" i="653"/>
  <c r="O144" i="653"/>
  <c r="O145" i="653"/>
  <c r="N2" i="653"/>
  <c r="N3" i="653"/>
  <c r="N4" i="653"/>
  <c r="N5" i="653"/>
  <c r="N6" i="653"/>
  <c r="N7" i="653"/>
  <c r="N8" i="653"/>
  <c r="N9" i="653"/>
  <c r="N10" i="653"/>
  <c r="N11" i="653"/>
  <c r="N12" i="653"/>
  <c r="N13" i="653"/>
  <c r="N14" i="653"/>
  <c r="N15" i="653"/>
  <c r="N16" i="653"/>
  <c r="N17" i="653"/>
  <c r="N18" i="653"/>
  <c r="N19" i="653"/>
  <c r="N20" i="653"/>
  <c r="N21" i="653"/>
  <c r="N22" i="653"/>
  <c r="N23" i="653"/>
  <c r="N24" i="653"/>
  <c r="N25" i="653"/>
  <c r="N26" i="653"/>
  <c r="N27" i="653"/>
  <c r="N28" i="653"/>
  <c r="N29" i="653"/>
  <c r="N30" i="653"/>
  <c r="N31" i="653"/>
  <c r="N32" i="653"/>
  <c r="N33" i="653"/>
  <c r="N34" i="653"/>
  <c r="N35" i="653"/>
  <c r="N36" i="653"/>
  <c r="N37" i="653"/>
  <c r="N38" i="653"/>
  <c r="N39" i="653"/>
  <c r="N40" i="653"/>
  <c r="N41" i="653"/>
  <c r="N42" i="653"/>
  <c r="N43" i="653"/>
  <c r="N44" i="653"/>
  <c r="N45" i="653"/>
  <c r="N46" i="653"/>
  <c r="N47" i="653"/>
  <c r="N48" i="653"/>
  <c r="N49" i="653"/>
  <c r="N50" i="653"/>
  <c r="N51" i="653"/>
  <c r="N52" i="653"/>
  <c r="N53" i="653"/>
  <c r="N54" i="653"/>
  <c r="N55" i="653"/>
  <c r="N56" i="653"/>
  <c r="N57" i="653"/>
  <c r="N58" i="653"/>
  <c r="N59" i="653"/>
  <c r="N60" i="653"/>
  <c r="N61" i="653"/>
  <c r="N62" i="653"/>
  <c r="N63" i="653"/>
  <c r="N64" i="653"/>
  <c r="N65" i="653"/>
  <c r="N66" i="653"/>
  <c r="N67" i="653"/>
  <c r="N68" i="653"/>
  <c r="N69" i="653"/>
  <c r="N70" i="653"/>
  <c r="N71" i="653"/>
  <c r="N72" i="653"/>
  <c r="N73" i="653"/>
  <c r="N74" i="653"/>
  <c r="N75" i="653"/>
  <c r="N76" i="653"/>
  <c r="N77" i="653"/>
  <c r="N78" i="653"/>
  <c r="N79" i="653"/>
  <c r="N80" i="653"/>
  <c r="N81" i="653"/>
  <c r="N82" i="653"/>
  <c r="N83" i="653"/>
  <c r="N84" i="653"/>
  <c r="N85" i="653"/>
  <c r="N86" i="653"/>
  <c r="N87" i="653"/>
  <c r="N88" i="653"/>
  <c r="N89" i="653"/>
  <c r="N90" i="653"/>
  <c r="N91" i="653"/>
  <c r="N92" i="653"/>
  <c r="N93" i="653"/>
  <c r="N94" i="653"/>
  <c r="N95" i="653"/>
  <c r="N96" i="653"/>
  <c r="N97" i="653"/>
  <c r="N98" i="653"/>
  <c r="N99" i="653"/>
  <c r="N100" i="653"/>
  <c r="N101" i="653"/>
  <c r="N102" i="653"/>
  <c r="N103" i="653"/>
  <c r="N104" i="653"/>
  <c r="N105" i="653"/>
  <c r="N106" i="653"/>
  <c r="N107" i="653"/>
  <c r="N108" i="653"/>
  <c r="N109" i="653"/>
  <c r="N110" i="653"/>
  <c r="N111" i="653"/>
  <c r="N112" i="653"/>
  <c r="N113" i="653"/>
  <c r="N114" i="653"/>
  <c r="N115" i="653"/>
  <c r="N116" i="653"/>
  <c r="N117" i="653"/>
  <c r="N118" i="653"/>
  <c r="N119" i="653"/>
  <c r="N120" i="653"/>
  <c r="N121" i="653"/>
  <c r="N122" i="653"/>
  <c r="N123" i="653"/>
  <c r="N124" i="653"/>
  <c r="N125" i="653"/>
  <c r="N126" i="653"/>
  <c r="N127" i="653"/>
  <c r="N128" i="653"/>
  <c r="N129" i="653"/>
  <c r="N130" i="653"/>
  <c r="N131" i="653"/>
  <c r="N132" i="653"/>
  <c r="N133" i="653"/>
  <c r="N134" i="653"/>
  <c r="N135" i="653"/>
  <c r="N136" i="653"/>
  <c r="N137" i="653"/>
  <c r="N138" i="653"/>
  <c r="N139" i="653"/>
  <c r="N140" i="653"/>
  <c r="N141" i="653"/>
  <c r="N142" i="653"/>
  <c r="N143" i="653"/>
  <c r="N144" i="653"/>
  <c r="N145" i="653"/>
  <c r="M2" i="653"/>
  <c r="M3" i="653"/>
  <c r="M4" i="653"/>
  <c r="M5" i="653"/>
  <c r="M6" i="653"/>
  <c r="M7" i="653"/>
  <c r="M8" i="653"/>
  <c r="M9" i="653"/>
  <c r="M10" i="653"/>
  <c r="M11" i="653"/>
  <c r="M12" i="653"/>
  <c r="M13" i="653"/>
  <c r="M14" i="653"/>
  <c r="M15" i="653"/>
  <c r="M16" i="653"/>
  <c r="M17" i="653"/>
  <c r="M18" i="653"/>
  <c r="M19" i="653"/>
  <c r="M20" i="653"/>
  <c r="M21" i="653"/>
  <c r="M22" i="653"/>
  <c r="M23" i="653"/>
  <c r="M24" i="653"/>
  <c r="M25" i="653"/>
  <c r="M26" i="653"/>
  <c r="M27" i="653"/>
  <c r="M28" i="653"/>
  <c r="M29" i="653"/>
  <c r="M30" i="653"/>
  <c r="M31" i="653"/>
  <c r="M32" i="653"/>
  <c r="M33" i="653"/>
  <c r="M34" i="653"/>
  <c r="M35" i="653"/>
  <c r="M36" i="653"/>
  <c r="M37" i="653"/>
  <c r="M38" i="653"/>
  <c r="M39" i="653"/>
  <c r="M40" i="653"/>
  <c r="M41" i="653"/>
  <c r="M42" i="653"/>
  <c r="M43" i="653"/>
  <c r="M44" i="653"/>
  <c r="M45" i="653"/>
  <c r="M46" i="653"/>
  <c r="M47" i="653"/>
  <c r="M48" i="653"/>
  <c r="M49" i="653"/>
  <c r="M50" i="653"/>
  <c r="M51" i="653"/>
  <c r="M52" i="653"/>
  <c r="M53" i="653"/>
  <c r="M54" i="653"/>
  <c r="M55" i="653"/>
  <c r="M56" i="653"/>
  <c r="M57" i="653"/>
  <c r="M58" i="653"/>
  <c r="M59" i="653"/>
  <c r="M60" i="653"/>
  <c r="M61" i="653"/>
  <c r="M62" i="653"/>
  <c r="M63" i="653"/>
  <c r="M64" i="653"/>
  <c r="M65" i="653"/>
  <c r="M66" i="653"/>
  <c r="M67" i="653"/>
  <c r="M68" i="653"/>
  <c r="M69" i="653"/>
  <c r="M70" i="653"/>
  <c r="M71" i="653"/>
  <c r="M72" i="653"/>
  <c r="M73" i="653"/>
  <c r="M74" i="653"/>
  <c r="M75" i="653"/>
  <c r="M76" i="653"/>
  <c r="M77" i="653"/>
  <c r="M78" i="653"/>
  <c r="M79" i="653"/>
  <c r="M80" i="653"/>
  <c r="M81" i="653"/>
  <c r="M82" i="653"/>
  <c r="M83" i="653"/>
  <c r="M84" i="653"/>
  <c r="M85" i="653"/>
  <c r="M86" i="653"/>
  <c r="M87" i="653"/>
  <c r="M88" i="653"/>
  <c r="M89" i="653"/>
  <c r="M90" i="653"/>
  <c r="M91" i="653"/>
  <c r="M92" i="653"/>
  <c r="M93" i="653"/>
  <c r="M94" i="653"/>
  <c r="M95" i="653"/>
  <c r="M96" i="653"/>
  <c r="M97" i="653"/>
  <c r="M98" i="653"/>
  <c r="M99" i="653"/>
  <c r="M100" i="653"/>
  <c r="M101" i="653"/>
  <c r="M102" i="653"/>
  <c r="M103" i="653"/>
  <c r="M104" i="653"/>
  <c r="M105" i="653"/>
  <c r="M106" i="653"/>
  <c r="M107" i="653"/>
  <c r="M108" i="653"/>
  <c r="M109" i="653"/>
  <c r="M110" i="653"/>
  <c r="M111" i="653"/>
  <c r="M112" i="653"/>
  <c r="M113" i="653"/>
  <c r="M114" i="653"/>
  <c r="M115" i="653"/>
  <c r="M116" i="653"/>
  <c r="M117" i="653"/>
  <c r="M118" i="653"/>
  <c r="M119" i="653"/>
  <c r="M120" i="653"/>
  <c r="M121" i="653"/>
  <c r="M122" i="653"/>
  <c r="M123" i="653"/>
  <c r="M124" i="653"/>
  <c r="M125" i="653"/>
  <c r="M126" i="653"/>
  <c r="M127" i="653"/>
  <c r="M128" i="653"/>
  <c r="M129" i="653"/>
  <c r="M130" i="653"/>
  <c r="M131" i="653"/>
  <c r="M132" i="653"/>
  <c r="M133" i="653"/>
  <c r="M134" i="653"/>
  <c r="M135" i="653"/>
  <c r="M136" i="653"/>
  <c r="M137" i="653"/>
  <c r="M138" i="653"/>
  <c r="M139" i="653"/>
  <c r="M140" i="653"/>
  <c r="M141" i="653"/>
  <c r="M142" i="653"/>
  <c r="M143" i="653"/>
  <c r="M144" i="653"/>
  <c r="M145" i="653"/>
  <c r="L2" i="653"/>
  <c r="L3" i="653"/>
  <c r="L4" i="653"/>
  <c r="L5" i="653"/>
  <c r="L6" i="653"/>
  <c r="L7" i="653"/>
  <c r="L8" i="653"/>
  <c r="L9" i="653"/>
  <c r="L10" i="653"/>
  <c r="L11" i="653"/>
  <c r="L12" i="653"/>
  <c r="L13" i="653"/>
  <c r="L14" i="653"/>
  <c r="L15" i="653"/>
  <c r="L16" i="653"/>
  <c r="L17" i="653"/>
  <c r="L18" i="653"/>
  <c r="L19" i="653"/>
  <c r="L20" i="653"/>
  <c r="L21" i="653"/>
  <c r="L22" i="653"/>
  <c r="L23" i="653"/>
  <c r="L24" i="653"/>
  <c r="L25" i="653"/>
  <c r="L26" i="653"/>
  <c r="L27" i="653"/>
  <c r="L28" i="653"/>
  <c r="L29" i="653"/>
  <c r="L30" i="653"/>
  <c r="L31" i="653"/>
  <c r="L32" i="653"/>
  <c r="L33" i="653"/>
  <c r="L34" i="653"/>
  <c r="L35" i="653"/>
  <c r="L36" i="653"/>
  <c r="L37" i="653"/>
  <c r="L38" i="653"/>
  <c r="L39" i="653"/>
  <c r="L40" i="653"/>
  <c r="L41" i="653"/>
  <c r="L42" i="653"/>
  <c r="L43" i="653"/>
  <c r="L44" i="653"/>
  <c r="L45" i="653"/>
  <c r="L46" i="653"/>
  <c r="L47" i="653"/>
  <c r="L48" i="653"/>
  <c r="L49" i="653"/>
  <c r="L50" i="653"/>
  <c r="L51" i="653"/>
  <c r="L52" i="653"/>
  <c r="L53" i="653"/>
  <c r="L54" i="653"/>
  <c r="L55" i="653"/>
  <c r="L56" i="653"/>
  <c r="L57" i="653"/>
  <c r="L58" i="653"/>
  <c r="L59" i="653"/>
  <c r="L60" i="653"/>
  <c r="L61" i="653"/>
  <c r="L62" i="653"/>
  <c r="L63" i="653"/>
  <c r="L64" i="653"/>
  <c r="L65" i="653"/>
  <c r="L66" i="653"/>
  <c r="L67" i="653"/>
  <c r="L68" i="653"/>
  <c r="L69" i="653"/>
  <c r="L70" i="653"/>
  <c r="L71" i="653"/>
  <c r="L72" i="653"/>
  <c r="L73" i="653"/>
  <c r="L74" i="653"/>
  <c r="L75" i="653"/>
  <c r="L76" i="653"/>
  <c r="L77" i="653"/>
  <c r="L78" i="653"/>
  <c r="L79" i="653"/>
  <c r="L80" i="653"/>
  <c r="L81" i="653"/>
  <c r="L82" i="653"/>
  <c r="L83" i="653"/>
  <c r="L84" i="653"/>
  <c r="L85" i="653"/>
  <c r="L86" i="653"/>
  <c r="L87" i="653"/>
  <c r="L88" i="653"/>
  <c r="L89" i="653"/>
  <c r="L90" i="653"/>
  <c r="L91" i="653"/>
  <c r="L92" i="653"/>
  <c r="L93" i="653"/>
  <c r="L94" i="653"/>
  <c r="L95" i="653"/>
  <c r="L96" i="653"/>
  <c r="L97" i="653"/>
  <c r="L98" i="653"/>
  <c r="L99" i="653"/>
  <c r="L100" i="653"/>
  <c r="L101" i="653"/>
  <c r="L102" i="653"/>
  <c r="L103" i="653"/>
  <c r="L104" i="653"/>
  <c r="L105" i="653"/>
  <c r="L106" i="653"/>
  <c r="L107" i="653"/>
  <c r="L108" i="653"/>
  <c r="L109" i="653"/>
  <c r="L110" i="653"/>
  <c r="L111" i="653"/>
  <c r="L112" i="653"/>
  <c r="L113" i="653"/>
  <c r="L114" i="653"/>
  <c r="L115" i="653"/>
  <c r="L116" i="653"/>
  <c r="L117" i="653"/>
  <c r="L118" i="653"/>
  <c r="L119" i="653"/>
  <c r="L120" i="653"/>
  <c r="L121" i="653"/>
  <c r="L122" i="653"/>
  <c r="L123" i="653"/>
  <c r="L124" i="653"/>
  <c r="L125" i="653"/>
  <c r="L126" i="653"/>
  <c r="L127" i="653"/>
  <c r="L128" i="653"/>
  <c r="L129" i="653"/>
  <c r="L130" i="653"/>
  <c r="L131" i="653"/>
  <c r="L132" i="653"/>
  <c r="L133" i="653"/>
  <c r="L134" i="653"/>
  <c r="L135" i="653"/>
  <c r="L136" i="653"/>
  <c r="L137" i="653"/>
  <c r="L138" i="653"/>
  <c r="L139" i="653"/>
  <c r="L140" i="653"/>
  <c r="L141" i="653"/>
  <c r="L142" i="653"/>
  <c r="L143" i="653"/>
  <c r="L144" i="653"/>
  <c r="L145" i="653"/>
  <c r="K2" i="653"/>
  <c r="K3" i="653"/>
  <c r="K4" i="653"/>
  <c r="K5" i="653"/>
  <c r="K6" i="653"/>
  <c r="K7" i="653"/>
  <c r="K8" i="653"/>
  <c r="K9" i="653"/>
  <c r="K10" i="653"/>
  <c r="K11" i="653"/>
  <c r="K12" i="653"/>
  <c r="K13" i="653"/>
  <c r="K14" i="653"/>
  <c r="K15" i="653"/>
  <c r="K16" i="653"/>
  <c r="K17" i="653"/>
  <c r="K18" i="653"/>
  <c r="K19" i="653"/>
  <c r="K20" i="653"/>
  <c r="K21" i="653"/>
  <c r="K22" i="653"/>
  <c r="K23" i="653"/>
  <c r="K24" i="653"/>
  <c r="K25" i="653"/>
  <c r="K26" i="653"/>
  <c r="K27" i="653"/>
  <c r="K28" i="653"/>
  <c r="K29" i="653"/>
  <c r="K30" i="653"/>
  <c r="K31" i="653"/>
  <c r="K32" i="653"/>
  <c r="K33" i="653"/>
  <c r="K34" i="653"/>
  <c r="K35" i="653"/>
  <c r="K36" i="653"/>
  <c r="K37" i="653"/>
  <c r="K38" i="653"/>
  <c r="K39" i="653"/>
  <c r="K40" i="653"/>
  <c r="K41" i="653"/>
  <c r="K42" i="653"/>
  <c r="K43" i="653"/>
  <c r="K44" i="653"/>
  <c r="K45" i="653"/>
  <c r="K46" i="653"/>
  <c r="K47" i="653"/>
  <c r="K48" i="653"/>
  <c r="K49" i="653"/>
  <c r="K50" i="653"/>
  <c r="K51" i="653"/>
  <c r="K52" i="653"/>
  <c r="K53" i="653"/>
  <c r="K54" i="653"/>
  <c r="K55" i="653"/>
  <c r="K56" i="653"/>
  <c r="K57" i="653"/>
  <c r="K58" i="653"/>
  <c r="K59" i="653"/>
  <c r="K60" i="653"/>
  <c r="K61" i="653"/>
  <c r="K62" i="653"/>
  <c r="K63" i="653"/>
  <c r="K64" i="653"/>
  <c r="K65" i="653"/>
  <c r="K66" i="653"/>
  <c r="K67" i="653"/>
  <c r="K68" i="653"/>
  <c r="K69" i="653"/>
  <c r="K70" i="653"/>
  <c r="K71" i="653"/>
  <c r="K72" i="653"/>
  <c r="K73" i="653"/>
  <c r="K74" i="653"/>
  <c r="K75" i="653"/>
  <c r="K76" i="653"/>
  <c r="K77" i="653"/>
  <c r="K78" i="653"/>
  <c r="K79" i="653"/>
  <c r="K80" i="653"/>
  <c r="K81" i="653"/>
  <c r="K82" i="653"/>
  <c r="K83" i="653"/>
  <c r="K84" i="653"/>
  <c r="K85" i="653"/>
  <c r="K86" i="653"/>
  <c r="K87" i="653"/>
  <c r="K88" i="653"/>
  <c r="K89" i="653"/>
  <c r="K90" i="653"/>
  <c r="K91" i="653"/>
  <c r="K92" i="653"/>
  <c r="K93" i="653"/>
  <c r="K94" i="653"/>
  <c r="K95" i="653"/>
  <c r="K96" i="653"/>
  <c r="K97" i="653"/>
  <c r="K98" i="653"/>
  <c r="K99" i="653"/>
  <c r="K100" i="653"/>
  <c r="K101" i="653"/>
  <c r="K102" i="653"/>
  <c r="K103" i="653"/>
  <c r="K104" i="653"/>
  <c r="K105" i="653"/>
  <c r="K106" i="653"/>
  <c r="K107" i="653"/>
  <c r="K108" i="653"/>
  <c r="K109" i="653"/>
  <c r="K110" i="653"/>
  <c r="K111" i="653"/>
  <c r="K112" i="653"/>
  <c r="K113" i="653"/>
  <c r="K114" i="653"/>
  <c r="K115" i="653"/>
  <c r="K116" i="653"/>
  <c r="K117" i="653"/>
  <c r="K118" i="653"/>
  <c r="K119" i="653"/>
  <c r="K120" i="653"/>
  <c r="K121" i="653"/>
  <c r="K122" i="653"/>
  <c r="K123" i="653"/>
  <c r="K124" i="653"/>
  <c r="K125" i="653"/>
  <c r="K126" i="653"/>
  <c r="K127" i="653"/>
  <c r="K128" i="653"/>
  <c r="K129" i="653"/>
  <c r="K130" i="653"/>
  <c r="K131" i="653"/>
  <c r="K132" i="653"/>
  <c r="K133" i="653"/>
  <c r="K134" i="653"/>
  <c r="K135" i="653"/>
  <c r="K136" i="653"/>
  <c r="K137" i="653"/>
  <c r="K138" i="653"/>
  <c r="K139" i="653"/>
  <c r="K140" i="653"/>
  <c r="K141" i="653"/>
  <c r="K142" i="653"/>
  <c r="K143" i="653"/>
  <c r="K144" i="653"/>
  <c r="K145" i="653"/>
  <c r="J2" i="653"/>
  <c r="J3" i="653"/>
  <c r="J4" i="653"/>
  <c r="J5" i="653"/>
  <c r="J6" i="653"/>
  <c r="J7" i="653"/>
  <c r="J8" i="653"/>
  <c r="J9" i="653"/>
  <c r="J10" i="653"/>
  <c r="J11" i="653"/>
  <c r="J12" i="653"/>
  <c r="J13" i="653"/>
  <c r="J14" i="653"/>
  <c r="J15" i="653"/>
  <c r="J16" i="653"/>
  <c r="J17" i="653"/>
  <c r="J18" i="653"/>
  <c r="J19" i="653"/>
  <c r="J20" i="653"/>
  <c r="J21" i="653"/>
  <c r="J22" i="653"/>
  <c r="J23" i="653"/>
  <c r="J24" i="653"/>
  <c r="J25" i="653"/>
  <c r="J26" i="653"/>
  <c r="J27" i="653"/>
  <c r="J28" i="653"/>
  <c r="J29" i="653"/>
  <c r="J30" i="653"/>
  <c r="J31" i="653"/>
  <c r="J32" i="653"/>
  <c r="J33" i="653"/>
  <c r="J34" i="653"/>
  <c r="J35" i="653"/>
  <c r="J36" i="653"/>
  <c r="J37" i="653"/>
  <c r="J38" i="653"/>
  <c r="J39" i="653"/>
  <c r="J40" i="653"/>
  <c r="J41" i="653"/>
  <c r="J42" i="653"/>
  <c r="J43" i="653"/>
  <c r="J44" i="653"/>
  <c r="J45" i="653"/>
  <c r="J46" i="653"/>
  <c r="J47" i="653"/>
  <c r="J48" i="653"/>
  <c r="J49" i="653"/>
  <c r="J50" i="653"/>
  <c r="J51" i="653"/>
  <c r="J52" i="653"/>
  <c r="J53" i="653"/>
  <c r="J54" i="653"/>
  <c r="J55" i="653"/>
  <c r="J56" i="653"/>
  <c r="J57" i="653"/>
  <c r="J58" i="653"/>
  <c r="J59" i="653"/>
  <c r="J60" i="653"/>
  <c r="J61" i="653"/>
  <c r="J62" i="653"/>
  <c r="J63" i="653"/>
  <c r="J64" i="653"/>
  <c r="J65" i="653"/>
  <c r="J66" i="653"/>
  <c r="J67" i="653"/>
  <c r="J68" i="653"/>
  <c r="J69" i="653"/>
  <c r="J70" i="653"/>
  <c r="J71" i="653"/>
  <c r="J72" i="653"/>
  <c r="J73" i="653"/>
  <c r="J74" i="653"/>
  <c r="J75" i="653"/>
  <c r="J76" i="653"/>
  <c r="J77" i="653"/>
  <c r="J78" i="653"/>
  <c r="J79" i="653"/>
  <c r="J80" i="653"/>
  <c r="J81" i="653"/>
  <c r="J82" i="653"/>
  <c r="J83" i="653"/>
  <c r="J84" i="653"/>
  <c r="J85" i="653"/>
  <c r="J86" i="653"/>
  <c r="J87" i="653"/>
  <c r="J88" i="653"/>
  <c r="J89" i="653"/>
  <c r="J90" i="653"/>
  <c r="J91" i="653"/>
  <c r="J92" i="653"/>
  <c r="J93" i="653"/>
  <c r="J94" i="653"/>
  <c r="J95" i="653"/>
  <c r="J96" i="653"/>
  <c r="J97" i="653"/>
  <c r="J98" i="653"/>
  <c r="J99" i="653"/>
  <c r="J100" i="653"/>
  <c r="J101" i="653"/>
  <c r="J102" i="653"/>
  <c r="J103" i="653"/>
  <c r="J104" i="653"/>
  <c r="J105" i="653"/>
  <c r="J106" i="653"/>
  <c r="J107" i="653"/>
  <c r="J108" i="653"/>
  <c r="J109" i="653"/>
  <c r="J110" i="653"/>
  <c r="J111" i="653"/>
  <c r="J112" i="653"/>
  <c r="J113" i="653"/>
  <c r="J114" i="653"/>
  <c r="J115" i="653"/>
  <c r="J116" i="653"/>
  <c r="J117" i="653"/>
  <c r="J118" i="653"/>
  <c r="J119" i="653"/>
  <c r="J120" i="653"/>
  <c r="J121" i="653"/>
  <c r="J122" i="653"/>
  <c r="J123" i="653"/>
  <c r="J124" i="653"/>
  <c r="J125" i="653"/>
  <c r="J126" i="653"/>
  <c r="J127" i="653"/>
  <c r="J128" i="653"/>
  <c r="J129" i="653"/>
  <c r="J130" i="653"/>
  <c r="J131" i="653"/>
  <c r="J132" i="653"/>
  <c r="J133" i="653"/>
  <c r="J134" i="653"/>
  <c r="J135" i="653"/>
  <c r="J136" i="653"/>
  <c r="J137" i="653"/>
  <c r="J138" i="653"/>
  <c r="J139" i="653"/>
  <c r="J140" i="653"/>
  <c r="J141" i="653"/>
  <c r="J142" i="653"/>
  <c r="J143" i="653"/>
  <c r="J144" i="653"/>
  <c r="J145" i="653"/>
  <c r="E134" i="652"/>
  <c r="D15" i="655"/>
  <c r="B2" i="652"/>
  <c r="B3" i="652"/>
  <c r="B4" i="652"/>
  <c r="B5" i="652"/>
  <c r="B6" i="652"/>
  <c r="B7" i="652"/>
  <c r="B8" i="652"/>
  <c r="B9" i="652"/>
  <c r="B10" i="652"/>
  <c r="B11" i="652"/>
  <c r="B12" i="652"/>
  <c r="B13" i="652"/>
  <c r="B14" i="652"/>
  <c r="B15" i="652"/>
  <c r="B16" i="652"/>
  <c r="B17" i="652"/>
  <c r="B18" i="652"/>
  <c r="B19" i="652"/>
  <c r="B20" i="652"/>
  <c r="B21" i="652"/>
  <c r="B22" i="652"/>
  <c r="B23" i="652"/>
  <c r="B24" i="652"/>
  <c r="B25" i="652"/>
  <c r="B26" i="652"/>
  <c r="B27" i="652"/>
  <c r="B28" i="652"/>
  <c r="B29" i="652"/>
  <c r="B30" i="652"/>
  <c r="B31" i="652"/>
  <c r="B32" i="652"/>
  <c r="B33" i="652"/>
  <c r="B34" i="652"/>
  <c r="B35" i="652"/>
  <c r="B36" i="652"/>
  <c r="B37" i="652"/>
  <c r="B38" i="652"/>
  <c r="B39" i="652"/>
  <c r="B40" i="652"/>
  <c r="B41" i="652"/>
  <c r="B42" i="652"/>
  <c r="B43" i="652"/>
  <c r="B44" i="652"/>
  <c r="B45" i="652"/>
  <c r="B46" i="652"/>
  <c r="B47" i="652"/>
  <c r="B48" i="652"/>
  <c r="B49" i="652"/>
  <c r="B50" i="652"/>
  <c r="B51" i="652"/>
  <c r="B52" i="652"/>
  <c r="B53" i="652"/>
  <c r="B54" i="652"/>
  <c r="B55" i="652"/>
  <c r="B56" i="652"/>
  <c r="B57" i="652"/>
  <c r="B58" i="652"/>
  <c r="B59" i="652"/>
  <c r="B60" i="652"/>
  <c r="B61" i="652"/>
  <c r="B62" i="652"/>
  <c r="B63" i="652"/>
  <c r="B64" i="652"/>
  <c r="B65" i="652"/>
  <c r="B66" i="652"/>
  <c r="B67" i="652"/>
  <c r="B68" i="652"/>
  <c r="B69" i="652"/>
  <c r="B70" i="652"/>
  <c r="B71" i="652"/>
  <c r="B72" i="652"/>
  <c r="B73" i="652"/>
  <c r="B74" i="652"/>
  <c r="B75" i="652"/>
  <c r="B76" i="652"/>
  <c r="B77" i="652"/>
  <c r="B78" i="652"/>
  <c r="B79" i="652"/>
  <c r="B80" i="652"/>
  <c r="B81" i="652"/>
  <c r="B82" i="652"/>
  <c r="B83" i="652"/>
  <c r="B84" i="652"/>
  <c r="B85" i="652"/>
  <c r="B86" i="652"/>
  <c r="B87" i="652"/>
  <c r="B88" i="652"/>
  <c r="B89" i="652"/>
  <c r="B90" i="652"/>
  <c r="B91" i="652"/>
  <c r="B92" i="652"/>
  <c r="B93" i="652"/>
  <c r="B94" i="652"/>
  <c r="B95" i="652"/>
  <c r="B96" i="652"/>
  <c r="B97" i="652"/>
  <c r="B98" i="652"/>
  <c r="B99" i="652"/>
  <c r="B100" i="652"/>
  <c r="B101" i="652"/>
  <c r="B102" i="652"/>
  <c r="B103" i="652"/>
  <c r="B104" i="652"/>
  <c r="B105" i="652"/>
  <c r="B106" i="652"/>
  <c r="B107" i="652"/>
  <c r="B108" i="652"/>
  <c r="B109" i="652"/>
  <c r="B110" i="652"/>
  <c r="B111" i="652"/>
  <c r="B112" i="652"/>
  <c r="B113" i="652"/>
  <c r="B114" i="652"/>
  <c r="B115" i="652"/>
  <c r="B116" i="652"/>
  <c r="B117" i="652"/>
  <c r="B118" i="652"/>
  <c r="B119" i="652"/>
  <c r="B120" i="652"/>
  <c r="B121" i="652"/>
  <c r="B122" i="652"/>
  <c r="B123" i="652"/>
  <c r="B124" i="652"/>
  <c r="B125" i="652"/>
  <c r="B126" i="652"/>
  <c r="B127" i="652"/>
  <c r="B128" i="652"/>
  <c r="B129" i="652"/>
  <c r="B130" i="652"/>
  <c r="B131" i="652"/>
  <c r="B132" i="652"/>
  <c r="B133" i="652"/>
  <c r="E2" i="652"/>
  <c r="E3" i="652"/>
  <c r="E4" i="652"/>
  <c r="E5" i="652"/>
  <c r="E6" i="652"/>
  <c r="E7" i="652"/>
  <c r="E8" i="652"/>
  <c r="E9" i="652"/>
  <c r="E10" i="652"/>
  <c r="E11" i="652"/>
  <c r="E12" i="652"/>
  <c r="E13" i="652"/>
  <c r="E14" i="652"/>
  <c r="E15" i="652"/>
  <c r="E16" i="652"/>
  <c r="E17" i="652"/>
  <c r="E18" i="652"/>
  <c r="E19" i="652"/>
  <c r="E20" i="652"/>
  <c r="E21" i="652"/>
  <c r="E22" i="652"/>
  <c r="E23" i="652"/>
  <c r="E24" i="652"/>
  <c r="E25" i="652"/>
  <c r="E26" i="652"/>
  <c r="E27" i="652"/>
  <c r="E28" i="652"/>
  <c r="E29" i="652"/>
  <c r="E30" i="652"/>
  <c r="E31" i="652"/>
  <c r="E32" i="652"/>
  <c r="E33" i="652"/>
  <c r="E34" i="652"/>
  <c r="E35" i="652"/>
  <c r="E36" i="652"/>
  <c r="E37" i="652"/>
  <c r="E38" i="652"/>
  <c r="E39" i="652"/>
  <c r="E40" i="652"/>
  <c r="E41" i="652"/>
  <c r="E42" i="652"/>
  <c r="E43" i="652"/>
  <c r="E44" i="652"/>
  <c r="E45" i="652"/>
  <c r="E46" i="652"/>
  <c r="E47" i="652"/>
  <c r="E48" i="652"/>
  <c r="E49" i="652"/>
  <c r="E50" i="652"/>
  <c r="E51" i="652"/>
  <c r="E52" i="652"/>
  <c r="E53" i="652"/>
  <c r="E54" i="652"/>
  <c r="E55" i="652"/>
  <c r="E56" i="652"/>
  <c r="E57" i="652"/>
  <c r="E58" i="652"/>
  <c r="E59" i="652"/>
  <c r="E60" i="652"/>
  <c r="E61" i="652"/>
  <c r="E62" i="652"/>
  <c r="E63" i="652"/>
  <c r="E64" i="652"/>
  <c r="E65" i="652"/>
  <c r="E66" i="652"/>
  <c r="E67" i="652"/>
  <c r="E68" i="652"/>
  <c r="E69" i="652"/>
  <c r="E70" i="652"/>
  <c r="E71" i="652"/>
  <c r="E72" i="652"/>
  <c r="E73" i="652"/>
  <c r="E74" i="652"/>
  <c r="E75" i="652"/>
  <c r="E76" i="652"/>
  <c r="E77" i="652"/>
  <c r="E78" i="652"/>
  <c r="E79" i="652"/>
  <c r="E80" i="652"/>
  <c r="E81" i="652"/>
  <c r="E82" i="652"/>
  <c r="E83" i="652"/>
  <c r="E84" i="652"/>
  <c r="E85" i="652"/>
  <c r="E86" i="652"/>
  <c r="E87" i="652"/>
  <c r="E88" i="652"/>
  <c r="E89" i="652"/>
  <c r="E90" i="652"/>
  <c r="E91" i="652"/>
  <c r="E92" i="652"/>
  <c r="E93" i="652"/>
  <c r="E94" i="652"/>
  <c r="E95" i="652"/>
  <c r="E96" i="652"/>
  <c r="E97" i="652"/>
  <c r="E98" i="652"/>
  <c r="E99" i="652"/>
  <c r="E100" i="652"/>
  <c r="E101" i="652"/>
  <c r="E102" i="652"/>
  <c r="E103" i="652"/>
  <c r="E104" i="652"/>
  <c r="E105" i="652"/>
  <c r="E106" i="652"/>
  <c r="E107" i="652"/>
  <c r="E108" i="652"/>
  <c r="E109" i="652"/>
  <c r="E110" i="652"/>
  <c r="E111" i="652"/>
  <c r="E112" i="652"/>
  <c r="E113" i="652"/>
  <c r="E114" i="652"/>
  <c r="E115" i="652"/>
  <c r="E116" i="652"/>
  <c r="E117" i="652"/>
  <c r="E118" i="652"/>
  <c r="E119" i="652"/>
  <c r="E120" i="652"/>
  <c r="E121" i="652"/>
  <c r="E122" i="652"/>
  <c r="E123" i="652"/>
  <c r="E124" i="652"/>
  <c r="E125" i="652"/>
  <c r="E126" i="652"/>
  <c r="E127" i="652"/>
  <c r="E128" i="652"/>
  <c r="E129" i="652"/>
  <c r="E130" i="652"/>
  <c r="E131" i="652"/>
  <c r="E132" i="652"/>
  <c r="E133" i="652"/>
  <c r="Q2" i="651"/>
  <c r="Q3" i="651"/>
  <c r="Q4" i="651"/>
  <c r="Q5" i="651"/>
  <c r="Q6" i="651"/>
  <c r="Q7" i="651"/>
  <c r="Q8" i="651"/>
  <c r="Q9" i="651"/>
  <c r="Q10" i="651"/>
  <c r="Q11" i="651"/>
  <c r="Q12" i="651"/>
  <c r="Q13" i="651"/>
  <c r="Q14" i="651"/>
  <c r="Q15" i="651"/>
  <c r="Q16" i="651"/>
  <c r="Q17" i="651"/>
  <c r="Q18" i="651"/>
  <c r="Q19" i="651"/>
  <c r="Q20" i="651"/>
  <c r="Q21" i="651"/>
  <c r="Q22" i="651"/>
  <c r="Q23" i="651"/>
  <c r="Q24" i="651"/>
  <c r="Q25" i="651"/>
  <c r="Q26" i="651"/>
  <c r="Q27" i="651"/>
  <c r="Q28" i="651"/>
  <c r="Q29" i="651"/>
  <c r="Q30" i="651"/>
  <c r="Q31" i="651"/>
  <c r="Q32" i="651"/>
  <c r="Q33" i="651"/>
  <c r="Q34" i="651"/>
  <c r="Q35" i="651"/>
  <c r="Q36" i="651"/>
  <c r="Q37" i="651"/>
  <c r="Q38" i="651"/>
  <c r="Q39" i="651"/>
  <c r="Q40" i="651"/>
  <c r="Q41" i="651"/>
  <c r="Q42" i="651"/>
  <c r="Q43" i="651"/>
  <c r="Q44" i="651"/>
  <c r="Q45" i="651"/>
  <c r="Q46" i="651"/>
  <c r="Q47" i="651"/>
  <c r="Q48" i="651"/>
  <c r="Q49" i="651"/>
  <c r="Q50" i="651"/>
  <c r="Q51" i="651"/>
  <c r="Q52" i="651"/>
  <c r="Q53" i="651"/>
  <c r="Q54" i="651"/>
  <c r="Q55" i="651"/>
  <c r="Q56" i="651"/>
  <c r="Q57" i="651"/>
  <c r="Q58" i="651"/>
  <c r="Q59" i="651"/>
  <c r="Q60" i="651"/>
  <c r="Q61" i="651"/>
  <c r="Q62" i="651"/>
  <c r="Q63" i="651"/>
  <c r="Q64" i="651"/>
  <c r="Q65" i="651"/>
  <c r="Q66" i="651"/>
  <c r="Q67" i="651"/>
  <c r="Q68" i="651"/>
  <c r="Q69" i="651"/>
  <c r="Q70" i="651"/>
  <c r="Q71" i="651"/>
  <c r="Q72" i="651"/>
  <c r="Q73" i="651"/>
  <c r="Q74" i="651"/>
  <c r="Q75" i="651"/>
  <c r="Q76" i="651"/>
  <c r="Q77" i="651"/>
  <c r="Q78" i="651"/>
  <c r="Q79" i="651"/>
  <c r="Q80" i="651"/>
  <c r="Q81" i="651"/>
  <c r="Q82" i="651"/>
  <c r="Q83" i="651"/>
  <c r="Q84" i="651"/>
  <c r="Q85" i="651"/>
  <c r="Q86" i="651"/>
  <c r="Q87" i="651"/>
  <c r="Q88" i="651"/>
  <c r="Q89" i="651"/>
  <c r="Q90" i="651"/>
  <c r="Q91" i="651"/>
  <c r="Q92" i="651"/>
  <c r="Q93" i="651"/>
  <c r="Q94" i="651"/>
  <c r="Q95" i="651"/>
  <c r="Q96" i="651"/>
  <c r="Q97" i="651"/>
  <c r="Q98" i="651"/>
  <c r="Q99" i="651"/>
  <c r="Q100" i="651"/>
  <c r="Q101" i="651"/>
  <c r="Q102" i="651"/>
  <c r="Q103" i="651"/>
  <c r="Q104" i="651"/>
  <c r="Q105" i="651"/>
  <c r="Q106" i="651"/>
  <c r="Q107" i="651"/>
  <c r="Q108" i="651"/>
  <c r="Q109" i="651"/>
  <c r="Q110" i="651"/>
  <c r="Q111" i="651"/>
  <c r="Q112" i="651"/>
  <c r="Q113" i="651"/>
  <c r="Q114" i="651"/>
  <c r="Q115" i="651"/>
  <c r="Q116" i="651"/>
  <c r="Q117" i="651"/>
  <c r="Q118" i="651"/>
  <c r="Q119" i="651"/>
  <c r="Q120" i="651"/>
  <c r="Q121" i="651"/>
  <c r="Q122" i="651"/>
  <c r="Q123" i="651"/>
  <c r="Q124" i="651"/>
  <c r="Q125" i="651"/>
  <c r="Q126" i="651"/>
  <c r="Q127" i="651"/>
  <c r="Q128" i="651"/>
  <c r="Q129" i="651"/>
  <c r="Q130" i="651"/>
  <c r="Q131" i="651"/>
  <c r="Q132" i="651"/>
  <c r="Q133" i="651"/>
  <c r="P2" i="651"/>
  <c r="P3" i="651"/>
  <c r="P4" i="651"/>
  <c r="P5" i="651"/>
  <c r="P6" i="651"/>
  <c r="P7" i="651"/>
  <c r="P8" i="651"/>
  <c r="P9" i="651"/>
  <c r="P10" i="651"/>
  <c r="P11" i="651"/>
  <c r="P12" i="651"/>
  <c r="P13" i="651"/>
  <c r="P14" i="651"/>
  <c r="P15" i="651"/>
  <c r="P16" i="651"/>
  <c r="P17" i="651"/>
  <c r="P18" i="651"/>
  <c r="P19" i="651"/>
  <c r="P20" i="651"/>
  <c r="P21" i="651"/>
  <c r="P22" i="651"/>
  <c r="P23" i="651"/>
  <c r="P24" i="651"/>
  <c r="P25" i="651"/>
  <c r="P26" i="651"/>
  <c r="P27" i="651"/>
  <c r="P28" i="651"/>
  <c r="P29" i="651"/>
  <c r="P30" i="651"/>
  <c r="P31" i="651"/>
  <c r="P32" i="651"/>
  <c r="P33" i="651"/>
  <c r="P34" i="651"/>
  <c r="P35" i="651"/>
  <c r="P36" i="651"/>
  <c r="P37" i="651"/>
  <c r="P38" i="651"/>
  <c r="P39" i="651"/>
  <c r="P40" i="651"/>
  <c r="P41" i="651"/>
  <c r="P42" i="651"/>
  <c r="P43" i="651"/>
  <c r="P44" i="651"/>
  <c r="P45" i="651"/>
  <c r="P46" i="651"/>
  <c r="P47" i="651"/>
  <c r="P48" i="651"/>
  <c r="P49" i="651"/>
  <c r="P50" i="651"/>
  <c r="P51" i="651"/>
  <c r="P52" i="651"/>
  <c r="P53" i="651"/>
  <c r="P54" i="651"/>
  <c r="P55" i="651"/>
  <c r="P56" i="651"/>
  <c r="P57" i="651"/>
  <c r="P58" i="651"/>
  <c r="P59" i="651"/>
  <c r="P60" i="651"/>
  <c r="P61" i="651"/>
  <c r="P62" i="651"/>
  <c r="P63" i="651"/>
  <c r="P64" i="651"/>
  <c r="P65" i="651"/>
  <c r="P66" i="651"/>
  <c r="P67" i="651"/>
  <c r="P68" i="651"/>
  <c r="P69" i="651"/>
  <c r="P70" i="651"/>
  <c r="P71" i="651"/>
  <c r="P72" i="651"/>
  <c r="P73" i="651"/>
  <c r="P74" i="651"/>
  <c r="P75" i="651"/>
  <c r="P76" i="651"/>
  <c r="P77" i="651"/>
  <c r="P78" i="651"/>
  <c r="P79" i="651"/>
  <c r="P80" i="651"/>
  <c r="P81" i="651"/>
  <c r="P82" i="651"/>
  <c r="P83" i="651"/>
  <c r="P84" i="651"/>
  <c r="P85" i="651"/>
  <c r="P86" i="651"/>
  <c r="P87" i="651"/>
  <c r="P88" i="651"/>
  <c r="P89" i="651"/>
  <c r="P90" i="651"/>
  <c r="P91" i="651"/>
  <c r="P92" i="651"/>
  <c r="P93" i="651"/>
  <c r="P94" i="651"/>
  <c r="P95" i="651"/>
  <c r="P96" i="651"/>
  <c r="P97" i="651"/>
  <c r="P98" i="651"/>
  <c r="P99" i="651"/>
  <c r="P100" i="651"/>
  <c r="P101" i="651"/>
  <c r="P102" i="651"/>
  <c r="P103" i="651"/>
  <c r="P104" i="651"/>
  <c r="P105" i="651"/>
  <c r="P106" i="651"/>
  <c r="P107" i="651"/>
  <c r="P108" i="651"/>
  <c r="P109" i="651"/>
  <c r="P110" i="651"/>
  <c r="P111" i="651"/>
  <c r="P112" i="651"/>
  <c r="P113" i="651"/>
  <c r="P114" i="651"/>
  <c r="P115" i="651"/>
  <c r="P116" i="651"/>
  <c r="P117" i="651"/>
  <c r="P118" i="651"/>
  <c r="P119" i="651"/>
  <c r="P120" i="651"/>
  <c r="P121" i="651"/>
  <c r="P122" i="651"/>
  <c r="P123" i="651"/>
  <c r="P124" i="651"/>
  <c r="P125" i="651"/>
  <c r="P126" i="651"/>
  <c r="P127" i="651"/>
  <c r="P128" i="651"/>
  <c r="P129" i="651"/>
  <c r="P130" i="651"/>
  <c r="P131" i="651"/>
  <c r="P132" i="651"/>
  <c r="P133" i="651"/>
  <c r="O2" i="651"/>
  <c r="O3" i="651"/>
  <c r="O4" i="651"/>
  <c r="O5" i="651"/>
  <c r="O6" i="651"/>
  <c r="O7" i="651"/>
  <c r="O8" i="651"/>
  <c r="O9" i="651"/>
  <c r="O10" i="651"/>
  <c r="O11" i="651"/>
  <c r="O12" i="651"/>
  <c r="O13" i="651"/>
  <c r="O14" i="651"/>
  <c r="O15" i="651"/>
  <c r="O16" i="651"/>
  <c r="O17" i="651"/>
  <c r="O18" i="651"/>
  <c r="O19" i="651"/>
  <c r="O20" i="651"/>
  <c r="O21" i="651"/>
  <c r="O22" i="651"/>
  <c r="O23" i="651"/>
  <c r="O24" i="651"/>
  <c r="O25" i="651"/>
  <c r="O26" i="651"/>
  <c r="O27" i="651"/>
  <c r="O28" i="651"/>
  <c r="O29" i="651"/>
  <c r="O30" i="651"/>
  <c r="O31" i="651"/>
  <c r="O32" i="651"/>
  <c r="O33" i="651"/>
  <c r="O34" i="651"/>
  <c r="O35" i="651"/>
  <c r="O36" i="651"/>
  <c r="O37" i="651"/>
  <c r="O38" i="651"/>
  <c r="O39" i="651"/>
  <c r="O40" i="651"/>
  <c r="O41" i="651"/>
  <c r="O42" i="651"/>
  <c r="O43" i="651"/>
  <c r="O44" i="651"/>
  <c r="O45" i="651"/>
  <c r="O46" i="651"/>
  <c r="O47" i="651"/>
  <c r="O48" i="651"/>
  <c r="O49" i="651"/>
  <c r="O50" i="651"/>
  <c r="O51" i="651"/>
  <c r="O52" i="651"/>
  <c r="O53" i="651"/>
  <c r="O54" i="651"/>
  <c r="O55" i="651"/>
  <c r="O56" i="651"/>
  <c r="O57" i="651"/>
  <c r="O58" i="651"/>
  <c r="O59" i="651"/>
  <c r="O60" i="651"/>
  <c r="O61" i="651"/>
  <c r="O62" i="651"/>
  <c r="O63" i="651"/>
  <c r="O64" i="651"/>
  <c r="O65" i="651"/>
  <c r="O66" i="651"/>
  <c r="O67" i="651"/>
  <c r="O68" i="651"/>
  <c r="O69" i="651"/>
  <c r="O70" i="651"/>
  <c r="O71" i="651"/>
  <c r="O72" i="651"/>
  <c r="O73" i="651"/>
  <c r="O74" i="651"/>
  <c r="O75" i="651"/>
  <c r="O76" i="651"/>
  <c r="O77" i="651"/>
  <c r="O78" i="651"/>
  <c r="O79" i="651"/>
  <c r="O80" i="651"/>
  <c r="O81" i="651"/>
  <c r="O82" i="651"/>
  <c r="O83" i="651"/>
  <c r="O84" i="651"/>
  <c r="O85" i="651"/>
  <c r="O86" i="651"/>
  <c r="O87" i="651"/>
  <c r="O88" i="651"/>
  <c r="O89" i="651"/>
  <c r="O90" i="651"/>
  <c r="O91" i="651"/>
  <c r="O92" i="651"/>
  <c r="O93" i="651"/>
  <c r="O94" i="651"/>
  <c r="O95" i="651"/>
  <c r="O96" i="651"/>
  <c r="O97" i="651"/>
  <c r="O98" i="651"/>
  <c r="O99" i="651"/>
  <c r="O100" i="651"/>
  <c r="O101" i="651"/>
  <c r="O102" i="651"/>
  <c r="O103" i="651"/>
  <c r="O104" i="651"/>
  <c r="O105" i="651"/>
  <c r="O106" i="651"/>
  <c r="O107" i="651"/>
  <c r="O108" i="651"/>
  <c r="O109" i="651"/>
  <c r="O110" i="651"/>
  <c r="O111" i="651"/>
  <c r="O112" i="651"/>
  <c r="O113" i="651"/>
  <c r="O114" i="651"/>
  <c r="O115" i="651"/>
  <c r="O116" i="651"/>
  <c r="O117" i="651"/>
  <c r="O118" i="651"/>
  <c r="O119" i="651"/>
  <c r="O120" i="651"/>
  <c r="O121" i="651"/>
  <c r="O122" i="651"/>
  <c r="O123" i="651"/>
  <c r="O124" i="651"/>
  <c r="O125" i="651"/>
  <c r="O126" i="651"/>
  <c r="O127" i="651"/>
  <c r="O128" i="651"/>
  <c r="O129" i="651"/>
  <c r="O130" i="651"/>
  <c r="O131" i="651"/>
  <c r="O132" i="651"/>
  <c r="O133" i="651"/>
  <c r="N2" i="651"/>
  <c r="N3" i="651"/>
  <c r="N4" i="651"/>
  <c r="N5" i="651"/>
  <c r="N6" i="651"/>
  <c r="N7" i="651"/>
  <c r="N8" i="651"/>
  <c r="N9" i="651"/>
  <c r="N10" i="651"/>
  <c r="N11" i="651"/>
  <c r="N12" i="651"/>
  <c r="N13" i="651"/>
  <c r="N14" i="651"/>
  <c r="N15" i="651"/>
  <c r="N16" i="651"/>
  <c r="N17" i="651"/>
  <c r="N18" i="651"/>
  <c r="N19" i="651"/>
  <c r="N20" i="651"/>
  <c r="N21" i="651"/>
  <c r="N22" i="651"/>
  <c r="N23" i="651"/>
  <c r="N24" i="651"/>
  <c r="N25" i="651"/>
  <c r="N26" i="651"/>
  <c r="N27" i="651"/>
  <c r="N28" i="651"/>
  <c r="N29" i="651"/>
  <c r="N30" i="651"/>
  <c r="N31" i="651"/>
  <c r="N32" i="651"/>
  <c r="N33" i="651"/>
  <c r="N34" i="651"/>
  <c r="N35" i="651"/>
  <c r="N36" i="651"/>
  <c r="N37" i="651"/>
  <c r="N38" i="651"/>
  <c r="N39" i="651"/>
  <c r="N40" i="651"/>
  <c r="N41" i="651"/>
  <c r="N42" i="651"/>
  <c r="N43" i="651"/>
  <c r="N44" i="651"/>
  <c r="N45" i="651"/>
  <c r="N46" i="651"/>
  <c r="N47" i="651"/>
  <c r="N48" i="651"/>
  <c r="N49" i="651"/>
  <c r="N50" i="651"/>
  <c r="N51" i="651"/>
  <c r="N52" i="651"/>
  <c r="N53" i="651"/>
  <c r="N54" i="651"/>
  <c r="N55" i="651"/>
  <c r="N56" i="651"/>
  <c r="N57" i="651"/>
  <c r="N58" i="651"/>
  <c r="N59" i="651"/>
  <c r="N60" i="651"/>
  <c r="N61" i="651"/>
  <c r="N62" i="651"/>
  <c r="N63" i="651"/>
  <c r="N64" i="651"/>
  <c r="N65" i="651"/>
  <c r="N66" i="651"/>
  <c r="N67" i="651"/>
  <c r="N68" i="651"/>
  <c r="N69" i="651"/>
  <c r="N70" i="651"/>
  <c r="N71" i="651"/>
  <c r="N72" i="651"/>
  <c r="N73" i="651"/>
  <c r="N74" i="651"/>
  <c r="N75" i="651"/>
  <c r="N76" i="651"/>
  <c r="N77" i="651"/>
  <c r="N78" i="651"/>
  <c r="N79" i="651"/>
  <c r="N80" i="651"/>
  <c r="N81" i="651"/>
  <c r="N82" i="651"/>
  <c r="N83" i="651"/>
  <c r="N84" i="651"/>
  <c r="N85" i="651"/>
  <c r="N86" i="651"/>
  <c r="N87" i="651"/>
  <c r="N88" i="651"/>
  <c r="N89" i="651"/>
  <c r="N90" i="651"/>
  <c r="N91" i="651"/>
  <c r="N92" i="651"/>
  <c r="N93" i="651"/>
  <c r="N94" i="651"/>
  <c r="N95" i="651"/>
  <c r="N96" i="651"/>
  <c r="N97" i="651"/>
  <c r="N98" i="651"/>
  <c r="N99" i="651"/>
  <c r="N100" i="651"/>
  <c r="N101" i="651"/>
  <c r="N102" i="651"/>
  <c r="N103" i="651"/>
  <c r="N104" i="651"/>
  <c r="N105" i="651"/>
  <c r="N106" i="651"/>
  <c r="N107" i="651"/>
  <c r="N108" i="651"/>
  <c r="N109" i="651"/>
  <c r="N110" i="651"/>
  <c r="N111" i="651"/>
  <c r="N112" i="651"/>
  <c r="N113" i="651"/>
  <c r="N114" i="651"/>
  <c r="N115" i="651"/>
  <c r="N116" i="651"/>
  <c r="N117" i="651"/>
  <c r="N118" i="651"/>
  <c r="N119" i="651"/>
  <c r="N120" i="651"/>
  <c r="N121" i="651"/>
  <c r="N122" i="651"/>
  <c r="N123" i="651"/>
  <c r="N124" i="651"/>
  <c r="N125" i="651"/>
  <c r="N126" i="651"/>
  <c r="N127" i="651"/>
  <c r="N128" i="651"/>
  <c r="N129" i="651"/>
  <c r="N130" i="651"/>
  <c r="N131" i="651"/>
  <c r="N132" i="651"/>
  <c r="N133" i="651"/>
  <c r="M2" i="651"/>
  <c r="M3" i="651"/>
  <c r="M4" i="651"/>
  <c r="M5" i="651"/>
  <c r="M6" i="651"/>
  <c r="M7" i="651"/>
  <c r="M8" i="651"/>
  <c r="M9" i="651"/>
  <c r="M10" i="651"/>
  <c r="M11" i="651"/>
  <c r="M12" i="651"/>
  <c r="M13" i="651"/>
  <c r="M14" i="651"/>
  <c r="M15" i="651"/>
  <c r="M16" i="651"/>
  <c r="M17" i="651"/>
  <c r="M18" i="651"/>
  <c r="M19" i="651"/>
  <c r="M20" i="651"/>
  <c r="M21" i="651"/>
  <c r="M22" i="651"/>
  <c r="M23" i="651"/>
  <c r="M24" i="651"/>
  <c r="M25" i="651"/>
  <c r="M26" i="651"/>
  <c r="M27" i="651"/>
  <c r="M28" i="651"/>
  <c r="M29" i="651"/>
  <c r="M30" i="651"/>
  <c r="M31" i="651"/>
  <c r="M32" i="651"/>
  <c r="M33" i="651"/>
  <c r="M34" i="651"/>
  <c r="M35" i="651"/>
  <c r="M36" i="651"/>
  <c r="M37" i="651"/>
  <c r="M38" i="651"/>
  <c r="M39" i="651"/>
  <c r="M40" i="651"/>
  <c r="M41" i="651"/>
  <c r="M42" i="651"/>
  <c r="M43" i="651"/>
  <c r="M44" i="651"/>
  <c r="M45" i="651"/>
  <c r="M46" i="651"/>
  <c r="M47" i="651"/>
  <c r="M48" i="651"/>
  <c r="M49" i="651"/>
  <c r="M50" i="651"/>
  <c r="M51" i="651"/>
  <c r="M52" i="651"/>
  <c r="M53" i="651"/>
  <c r="M54" i="651"/>
  <c r="M55" i="651"/>
  <c r="M56" i="651"/>
  <c r="M57" i="651"/>
  <c r="M58" i="651"/>
  <c r="M59" i="651"/>
  <c r="M60" i="651"/>
  <c r="M61" i="651"/>
  <c r="M62" i="651"/>
  <c r="M63" i="651"/>
  <c r="M64" i="651"/>
  <c r="M65" i="651"/>
  <c r="M66" i="651"/>
  <c r="M67" i="651"/>
  <c r="M68" i="651"/>
  <c r="M69" i="651"/>
  <c r="M70" i="651"/>
  <c r="M71" i="651"/>
  <c r="M72" i="651"/>
  <c r="M73" i="651"/>
  <c r="M74" i="651"/>
  <c r="M75" i="651"/>
  <c r="M76" i="651"/>
  <c r="M77" i="651"/>
  <c r="M78" i="651"/>
  <c r="M79" i="651"/>
  <c r="M80" i="651"/>
  <c r="M81" i="651"/>
  <c r="M82" i="651"/>
  <c r="M83" i="651"/>
  <c r="M84" i="651"/>
  <c r="M85" i="651"/>
  <c r="M86" i="651"/>
  <c r="M87" i="651"/>
  <c r="M88" i="651"/>
  <c r="M89" i="651"/>
  <c r="M90" i="651"/>
  <c r="M91" i="651"/>
  <c r="M92" i="651"/>
  <c r="M93" i="651"/>
  <c r="M94" i="651"/>
  <c r="M95" i="651"/>
  <c r="M96" i="651"/>
  <c r="M97" i="651"/>
  <c r="M98" i="651"/>
  <c r="M99" i="651"/>
  <c r="M100" i="651"/>
  <c r="M101" i="651"/>
  <c r="M102" i="651"/>
  <c r="M103" i="651"/>
  <c r="M104" i="651"/>
  <c r="M105" i="651"/>
  <c r="M106" i="651"/>
  <c r="M107" i="651"/>
  <c r="M108" i="651"/>
  <c r="M109" i="651"/>
  <c r="M110" i="651"/>
  <c r="M111" i="651"/>
  <c r="M112" i="651"/>
  <c r="M113" i="651"/>
  <c r="M114" i="651"/>
  <c r="M115" i="651"/>
  <c r="M116" i="651"/>
  <c r="M117" i="651"/>
  <c r="M118" i="651"/>
  <c r="M119" i="651"/>
  <c r="M120" i="651"/>
  <c r="M121" i="651"/>
  <c r="M122" i="651"/>
  <c r="M123" i="651"/>
  <c r="M124" i="651"/>
  <c r="M125" i="651"/>
  <c r="M126" i="651"/>
  <c r="M127" i="651"/>
  <c r="M128" i="651"/>
  <c r="M129" i="651"/>
  <c r="M130" i="651"/>
  <c r="M131" i="651"/>
  <c r="M132" i="651"/>
  <c r="M133" i="651"/>
  <c r="L2" i="651"/>
  <c r="L3" i="651"/>
  <c r="L4" i="651"/>
  <c r="L5" i="651"/>
  <c r="L6" i="651"/>
  <c r="L7" i="651"/>
  <c r="L8" i="651"/>
  <c r="L9" i="651"/>
  <c r="L10" i="651"/>
  <c r="L11" i="651"/>
  <c r="L12" i="651"/>
  <c r="L13" i="651"/>
  <c r="L14" i="651"/>
  <c r="L15" i="651"/>
  <c r="L16" i="651"/>
  <c r="L17" i="651"/>
  <c r="L18" i="651"/>
  <c r="L19" i="651"/>
  <c r="L20" i="651"/>
  <c r="L21" i="651"/>
  <c r="L22" i="651"/>
  <c r="L23" i="651"/>
  <c r="L24" i="651"/>
  <c r="L25" i="651"/>
  <c r="L26" i="651"/>
  <c r="L27" i="651"/>
  <c r="L28" i="651"/>
  <c r="L29" i="651"/>
  <c r="L30" i="651"/>
  <c r="L31" i="651"/>
  <c r="L32" i="651"/>
  <c r="L33" i="651"/>
  <c r="L34" i="651"/>
  <c r="L35" i="651"/>
  <c r="L36" i="651"/>
  <c r="L37" i="651"/>
  <c r="L38" i="651"/>
  <c r="L39" i="651"/>
  <c r="L40" i="651"/>
  <c r="L41" i="651"/>
  <c r="L42" i="651"/>
  <c r="L43" i="651"/>
  <c r="L44" i="651"/>
  <c r="L45" i="651"/>
  <c r="L46" i="651"/>
  <c r="L47" i="651"/>
  <c r="L48" i="651"/>
  <c r="L49" i="651"/>
  <c r="L50" i="651"/>
  <c r="L51" i="651"/>
  <c r="L52" i="651"/>
  <c r="L53" i="651"/>
  <c r="L54" i="651"/>
  <c r="L55" i="651"/>
  <c r="L56" i="651"/>
  <c r="L57" i="651"/>
  <c r="L58" i="651"/>
  <c r="L59" i="651"/>
  <c r="L60" i="651"/>
  <c r="L61" i="651"/>
  <c r="L62" i="651"/>
  <c r="L63" i="651"/>
  <c r="L64" i="651"/>
  <c r="L65" i="651"/>
  <c r="L66" i="651"/>
  <c r="L67" i="651"/>
  <c r="L68" i="651"/>
  <c r="L69" i="651"/>
  <c r="L70" i="651"/>
  <c r="L71" i="651"/>
  <c r="L72" i="651"/>
  <c r="L73" i="651"/>
  <c r="L74" i="651"/>
  <c r="L75" i="651"/>
  <c r="L76" i="651"/>
  <c r="L77" i="651"/>
  <c r="L78" i="651"/>
  <c r="L79" i="651"/>
  <c r="L80" i="651"/>
  <c r="L81" i="651"/>
  <c r="L82" i="651"/>
  <c r="L83" i="651"/>
  <c r="L84" i="651"/>
  <c r="L85" i="651"/>
  <c r="L86" i="651"/>
  <c r="L87" i="651"/>
  <c r="L88" i="651"/>
  <c r="L89" i="651"/>
  <c r="L90" i="651"/>
  <c r="L91" i="651"/>
  <c r="L92" i="651"/>
  <c r="L93" i="651"/>
  <c r="L94" i="651"/>
  <c r="L95" i="651"/>
  <c r="L96" i="651"/>
  <c r="L97" i="651"/>
  <c r="L98" i="651"/>
  <c r="L99" i="651"/>
  <c r="L100" i="651"/>
  <c r="L101" i="651"/>
  <c r="L102" i="651"/>
  <c r="L103" i="651"/>
  <c r="L104" i="651"/>
  <c r="L105" i="651"/>
  <c r="L106" i="651"/>
  <c r="L107" i="651"/>
  <c r="L108" i="651"/>
  <c r="L109" i="651"/>
  <c r="L110" i="651"/>
  <c r="L111" i="651"/>
  <c r="L112" i="651"/>
  <c r="L113" i="651"/>
  <c r="L114" i="651"/>
  <c r="L115" i="651"/>
  <c r="L116" i="651"/>
  <c r="L117" i="651"/>
  <c r="L118" i="651"/>
  <c r="L119" i="651"/>
  <c r="L120" i="651"/>
  <c r="L121" i="651"/>
  <c r="L122" i="651"/>
  <c r="L123" i="651"/>
  <c r="L124" i="651"/>
  <c r="L125" i="651"/>
  <c r="L126" i="651"/>
  <c r="L127" i="651"/>
  <c r="L128" i="651"/>
  <c r="L129" i="651"/>
  <c r="L130" i="651"/>
  <c r="L131" i="651"/>
  <c r="L132" i="651"/>
  <c r="L133" i="651"/>
  <c r="K2" i="651"/>
  <c r="K3" i="651"/>
  <c r="K4" i="651"/>
  <c r="K5" i="651"/>
  <c r="K6" i="651"/>
  <c r="K7" i="651"/>
  <c r="K8" i="651"/>
  <c r="K9" i="651"/>
  <c r="K10" i="651"/>
  <c r="K11" i="651"/>
  <c r="K12" i="651"/>
  <c r="K13" i="651"/>
  <c r="K14" i="651"/>
  <c r="K15" i="651"/>
  <c r="K16" i="651"/>
  <c r="K17" i="651"/>
  <c r="K18" i="651"/>
  <c r="K19" i="651"/>
  <c r="K20" i="651"/>
  <c r="K21" i="651"/>
  <c r="K22" i="651"/>
  <c r="K23" i="651"/>
  <c r="K24" i="651"/>
  <c r="K25" i="651"/>
  <c r="K26" i="651"/>
  <c r="K27" i="651"/>
  <c r="K28" i="651"/>
  <c r="K29" i="651"/>
  <c r="K30" i="651"/>
  <c r="K31" i="651"/>
  <c r="K32" i="651"/>
  <c r="K33" i="651"/>
  <c r="K34" i="651"/>
  <c r="K35" i="651"/>
  <c r="K36" i="651"/>
  <c r="K37" i="651"/>
  <c r="K38" i="651"/>
  <c r="K39" i="651"/>
  <c r="K40" i="651"/>
  <c r="K41" i="651"/>
  <c r="K42" i="651"/>
  <c r="K43" i="651"/>
  <c r="K44" i="651"/>
  <c r="K45" i="651"/>
  <c r="K46" i="651"/>
  <c r="K47" i="651"/>
  <c r="K48" i="651"/>
  <c r="K49" i="651"/>
  <c r="K50" i="651"/>
  <c r="K51" i="651"/>
  <c r="K52" i="651"/>
  <c r="K53" i="651"/>
  <c r="K54" i="651"/>
  <c r="K55" i="651"/>
  <c r="K56" i="651"/>
  <c r="K57" i="651"/>
  <c r="K58" i="651"/>
  <c r="K59" i="651"/>
  <c r="K60" i="651"/>
  <c r="K61" i="651"/>
  <c r="K62" i="651"/>
  <c r="K63" i="651"/>
  <c r="K64" i="651"/>
  <c r="K65" i="651"/>
  <c r="K66" i="651"/>
  <c r="K67" i="651"/>
  <c r="K68" i="651"/>
  <c r="K69" i="651"/>
  <c r="K70" i="651"/>
  <c r="K71" i="651"/>
  <c r="K72" i="651"/>
  <c r="K73" i="651"/>
  <c r="K74" i="651"/>
  <c r="K75" i="651"/>
  <c r="K76" i="651"/>
  <c r="K77" i="651"/>
  <c r="K78" i="651"/>
  <c r="K79" i="651"/>
  <c r="K80" i="651"/>
  <c r="K81" i="651"/>
  <c r="K82" i="651"/>
  <c r="K83" i="651"/>
  <c r="K84" i="651"/>
  <c r="K85" i="651"/>
  <c r="K86" i="651"/>
  <c r="K87" i="651"/>
  <c r="K88" i="651"/>
  <c r="K89" i="651"/>
  <c r="K90" i="651"/>
  <c r="K91" i="651"/>
  <c r="K92" i="651"/>
  <c r="K93" i="651"/>
  <c r="K94" i="651"/>
  <c r="K95" i="651"/>
  <c r="K96" i="651"/>
  <c r="K97" i="651"/>
  <c r="K98" i="651"/>
  <c r="K99" i="651"/>
  <c r="K100" i="651"/>
  <c r="K101" i="651"/>
  <c r="K102" i="651"/>
  <c r="K103" i="651"/>
  <c r="K104" i="651"/>
  <c r="K105" i="651"/>
  <c r="K106" i="651"/>
  <c r="K107" i="651"/>
  <c r="K108" i="651"/>
  <c r="K109" i="651"/>
  <c r="K110" i="651"/>
  <c r="K111" i="651"/>
  <c r="K112" i="651"/>
  <c r="K113" i="651"/>
  <c r="K114" i="651"/>
  <c r="K115" i="651"/>
  <c r="K116" i="651"/>
  <c r="K117" i="651"/>
  <c r="K118" i="651"/>
  <c r="K119" i="651"/>
  <c r="K120" i="651"/>
  <c r="K121" i="651"/>
  <c r="K122" i="651"/>
  <c r="K123" i="651"/>
  <c r="K124" i="651"/>
  <c r="K125" i="651"/>
  <c r="K126" i="651"/>
  <c r="K127" i="651"/>
  <c r="K128" i="651"/>
  <c r="K129" i="651"/>
  <c r="K130" i="651"/>
  <c r="K131" i="651"/>
  <c r="K132" i="651"/>
  <c r="K133" i="651"/>
  <c r="J2" i="651"/>
  <c r="J3" i="651"/>
  <c r="J4" i="651"/>
  <c r="J5" i="651"/>
  <c r="J6" i="651"/>
  <c r="J7" i="651"/>
  <c r="J8" i="651"/>
  <c r="J9" i="651"/>
  <c r="J10" i="651"/>
  <c r="J11" i="651"/>
  <c r="J12" i="651"/>
  <c r="J13" i="651"/>
  <c r="J14" i="651"/>
  <c r="J15" i="651"/>
  <c r="J16" i="651"/>
  <c r="J17" i="651"/>
  <c r="J18" i="651"/>
  <c r="J19" i="651"/>
  <c r="J20" i="651"/>
  <c r="J21" i="651"/>
  <c r="J22" i="651"/>
  <c r="J23" i="651"/>
  <c r="J24" i="651"/>
  <c r="J25" i="651"/>
  <c r="J26" i="651"/>
  <c r="J27" i="651"/>
  <c r="J28" i="651"/>
  <c r="J29" i="651"/>
  <c r="J30" i="651"/>
  <c r="J31" i="651"/>
  <c r="J32" i="651"/>
  <c r="J33" i="651"/>
  <c r="J34" i="651"/>
  <c r="J35" i="651"/>
  <c r="J36" i="651"/>
  <c r="J37" i="651"/>
  <c r="J38" i="651"/>
  <c r="J39" i="651"/>
  <c r="J40" i="651"/>
  <c r="J41" i="651"/>
  <c r="J42" i="651"/>
  <c r="J43" i="651"/>
  <c r="J44" i="651"/>
  <c r="J45" i="651"/>
  <c r="J46" i="651"/>
  <c r="J47" i="651"/>
  <c r="J48" i="651"/>
  <c r="J49" i="651"/>
  <c r="J50" i="651"/>
  <c r="J51" i="651"/>
  <c r="J52" i="651"/>
  <c r="J53" i="651"/>
  <c r="J54" i="651"/>
  <c r="J55" i="651"/>
  <c r="J56" i="651"/>
  <c r="J57" i="651"/>
  <c r="J58" i="651"/>
  <c r="J59" i="651"/>
  <c r="J60" i="651"/>
  <c r="J61" i="651"/>
  <c r="J62" i="651"/>
  <c r="J63" i="651"/>
  <c r="J64" i="651"/>
  <c r="J65" i="651"/>
  <c r="J66" i="651"/>
  <c r="J67" i="651"/>
  <c r="J68" i="651"/>
  <c r="J69" i="651"/>
  <c r="J70" i="651"/>
  <c r="J71" i="651"/>
  <c r="J72" i="651"/>
  <c r="J73" i="651"/>
  <c r="J74" i="651"/>
  <c r="J75" i="651"/>
  <c r="J76" i="651"/>
  <c r="J77" i="651"/>
  <c r="J78" i="651"/>
  <c r="J79" i="651"/>
  <c r="J80" i="651"/>
  <c r="J81" i="651"/>
  <c r="J82" i="651"/>
  <c r="J83" i="651"/>
  <c r="J84" i="651"/>
  <c r="J85" i="651"/>
  <c r="J86" i="651"/>
  <c r="J87" i="651"/>
  <c r="J88" i="651"/>
  <c r="J89" i="651"/>
  <c r="J90" i="651"/>
  <c r="J91" i="651"/>
  <c r="J92" i="651"/>
  <c r="J93" i="651"/>
  <c r="J94" i="651"/>
  <c r="J95" i="651"/>
  <c r="J96" i="651"/>
  <c r="J97" i="651"/>
  <c r="J98" i="651"/>
  <c r="J99" i="651"/>
  <c r="J100" i="651"/>
  <c r="J101" i="651"/>
  <c r="J102" i="651"/>
  <c r="J103" i="651"/>
  <c r="J104" i="651"/>
  <c r="J105" i="651"/>
  <c r="J106" i="651"/>
  <c r="J107" i="651"/>
  <c r="J108" i="651"/>
  <c r="J109" i="651"/>
  <c r="J110" i="651"/>
  <c r="J111" i="651"/>
  <c r="J112" i="651"/>
  <c r="J113" i="651"/>
  <c r="J114" i="651"/>
  <c r="J115" i="651"/>
  <c r="J116" i="651"/>
  <c r="J117" i="651"/>
  <c r="J118" i="651"/>
  <c r="J119" i="651"/>
  <c r="J120" i="651"/>
  <c r="J121" i="651"/>
  <c r="J122" i="651"/>
  <c r="J123" i="651"/>
  <c r="J124" i="651"/>
  <c r="J125" i="651"/>
  <c r="J126" i="651"/>
  <c r="J127" i="651"/>
  <c r="J128" i="651"/>
  <c r="J129" i="651"/>
  <c r="J130" i="651"/>
  <c r="J131" i="651"/>
  <c r="J132" i="651"/>
  <c r="J133" i="651"/>
  <c r="G145" i="653"/>
  <c r="G144" i="653"/>
  <c r="G143" i="653"/>
  <c r="G142" i="653"/>
  <c r="G141" i="653"/>
  <c r="G140" i="653"/>
  <c r="G139" i="653"/>
  <c r="G138" i="653"/>
  <c r="G137" i="653"/>
  <c r="G136" i="653"/>
  <c r="G135" i="653"/>
  <c r="G134" i="653"/>
  <c r="G121" i="653"/>
  <c r="G120" i="653"/>
  <c r="G119" i="653"/>
  <c r="G118" i="653"/>
  <c r="G117" i="653"/>
  <c r="G116" i="653"/>
  <c r="G115" i="653"/>
  <c r="G114" i="653"/>
  <c r="G113" i="653"/>
  <c r="G112" i="653"/>
  <c r="G111" i="653"/>
  <c r="G110" i="653"/>
  <c r="G109" i="653"/>
  <c r="G108" i="653"/>
  <c r="G107" i="653"/>
  <c r="G106" i="653"/>
  <c r="G105" i="653"/>
  <c r="G104" i="653"/>
  <c r="G103" i="653"/>
  <c r="G102" i="653"/>
  <c r="G101" i="653"/>
  <c r="G100" i="653"/>
  <c r="G99" i="653"/>
  <c r="G98" i="653"/>
  <c r="G97" i="653"/>
  <c r="G96" i="653"/>
  <c r="G95" i="653"/>
  <c r="G94" i="653"/>
  <c r="G93" i="653"/>
  <c r="G92" i="653"/>
  <c r="G91" i="653"/>
  <c r="G90" i="653"/>
  <c r="G89" i="653"/>
  <c r="G88" i="653"/>
  <c r="G87" i="653"/>
  <c r="G86" i="653"/>
  <c r="G85" i="653"/>
  <c r="G84" i="653"/>
  <c r="G83" i="653"/>
  <c r="G82" i="653"/>
  <c r="G81" i="653"/>
  <c r="G80" i="653"/>
  <c r="G79" i="653"/>
  <c r="G78" i="653"/>
  <c r="G77" i="653"/>
  <c r="G76" i="653"/>
  <c r="G75" i="653"/>
  <c r="G74" i="653"/>
  <c r="G73" i="653"/>
  <c r="G72" i="653"/>
  <c r="G71" i="653"/>
  <c r="G70" i="653"/>
  <c r="G69" i="653"/>
  <c r="G68" i="653"/>
  <c r="G67" i="653"/>
  <c r="G66" i="653"/>
  <c r="G65" i="653"/>
  <c r="G64" i="653"/>
  <c r="G63" i="653"/>
  <c r="G62" i="653"/>
  <c r="G61" i="653"/>
  <c r="G60" i="653"/>
  <c r="G59" i="653"/>
  <c r="G58" i="653"/>
  <c r="G57" i="653"/>
  <c r="G56" i="653"/>
  <c r="G55" i="653"/>
  <c r="G54" i="653"/>
  <c r="G53" i="653"/>
  <c r="G52" i="653"/>
  <c r="G51" i="653"/>
  <c r="G50" i="653"/>
  <c r="G49" i="653"/>
  <c r="G48" i="653"/>
  <c r="G47" i="653"/>
  <c r="G46" i="653"/>
  <c r="G45" i="653"/>
  <c r="G44" i="653"/>
  <c r="G43" i="653"/>
  <c r="G42" i="653"/>
  <c r="G41" i="653"/>
  <c r="G40" i="653"/>
  <c r="G39" i="653"/>
  <c r="G38" i="653"/>
  <c r="G37" i="653"/>
  <c r="G36" i="653"/>
  <c r="G35" i="653"/>
  <c r="G34" i="653"/>
  <c r="G33" i="653"/>
  <c r="G32" i="653"/>
  <c r="G31" i="653"/>
  <c r="G30" i="653"/>
  <c r="G29" i="653"/>
  <c r="G28" i="653"/>
  <c r="G27" i="653"/>
  <c r="G26" i="653"/>
  <c r="G25" i="653"/>
  <c r="G24" i="653"/>
  <c r="G23" i="653"/>
  <c r="G22" i="653"/>
  <c r="G21" i="653"/>
  <c r="G20" i="653"/>
  <c r="G19" i="653"/>
  <c r="G18" i="653"/>
  <c r="G17" i="653"/>
  <c r="G16" i="653"/>
  <c r="G15" i="653"/>
  <c r="G14" i="653"/>
  <c r="G13" i="653"/>
  <c r="G12" i="653"/>
  <c r="G11" i="653"/>
  <c r="G10" i="653"/>
  <c r="G9" i="653"/>
  <c r="G8" i="653"/>
  <c r="G7" i="653"/>
  <c r="G6" i="653"/>
  <c r="G5" i="653"/>
  <c r="G4" i="653"/>
  <c r="G3" i="653"/>
  <c r="G2" i="653"/>
  <c r="G121" i="651"/>
  <c r="G120" i="651"/>
  <c r="G119" i="651"/>
  <c r="G118" i="651"/>
  <c r="G117" i="651"/>
  <c r="G116" i="651"/>
  <c r="G115" i="651"/>
  <c r="G114" i="651"/>
  <c r="G113" i="651"/>
  <c r="G112" i="651"/>
  <c r="G111" i="651"/>
  <c r="G110" i="651"/>
  <c r="G109" i="651"/>
  <c r="G108" i="651"/>
  <c r="G107" i="651"/>
  <c r="G106" i="651"/>
  <c r="G105" i="651"/>
  <c r="G104" i="651"/>
  <c r="G103" i="651"/>
  <c r="G102" i="651"/>
  <c r="G101" i="651"/>
  <c r="G100" i="651"/>
  <c r="G99" i="651"/>
  <c r="G98" i="651"/>
  <c r="G97" i="651"/>
  <c r="G96" i="651"/>
  <c r="G95" i="651"/>
  <c r="G94" i="651"/>
  <c r="G93" i="651"/>
  <c r="G92" i="651"/>
  <c r="G91" i="651"/>
  <c r="G90" i="651"/>
  <c r="G89" i="651"/>
  <c r="G88" i="651"/>
  <c r="G87" i="651"/>
  <c r="G86" i="651"/>
  <c r="G85" i="651"/>
  <c r="G84" i="651"/>
  <c r="G83" i="651"/>
  <c r="G82" i="651"/>
  <c r="G81" i="651"/>
  <c r="G80" i="651"/>
  <c r="G79" i="651"/>
  <c r="G78" i="651"/>
  <c r="G77" i="651"/>
  <c r="G76" i="651"/>
  <c r="G75" i="651"/>
  <c r="G74" i="651"/>
  <c r="G73" i="651"/>
  <c r="G72" i="651"/>
  <c r="G71" i="651"/>
  <c r="G70" i="651"/>
  <c r="G69" i="651"/>
  <c r="G68" i="651"/>
  <c r="G67" i="651"/>
  <c r="G66" i="651"/>
  <c r="G65" i="651"/>
  <c r="G64" i="651"/>
  <c r="G63" i="651"/>
  <c r="G62" i="651"/>
  <c r="G61" i="651"/>
  <c r="G60" i="651"/>
  <c r="G59" i="651"/>
  <c r="G58" i="651"/>
  <c r="G57" i="651"/>
  <c r="G56" i="651"/>
  <c r="G55" i="651"/>
  <c r="G54" i="651"/>
  <c r="G53" i="651"/>
  <c r="G52" i="651"/>
  <c r="G51" i="651"/>
  <c r="G50" i="651"/>
  <c r="G49" i="651"/>
  <c r="G48" i="651"/>
  <c r="G47" i="651"/>
  <c r="G46" i="651"/>
  <c r="G45" i="651"/>
  <c r="G44" i="651"/>
  <c r="G43" i="651"/>
  <c r="G42" i="651"/>
  <c r="G41" i="651"/>
  <c r="G40" i="651"/>
  <c r="G39" i="651"/>
  <c r="G38" i="651"/>
  <c r="G37" i="651"/>
  <c r="G36" i="651"/>
  <c r="G35" i="651"/>
  <c r="G34" i="651"/>
  <c r="G33" i="651"/>
  <c r="G32" i="651"/>
  <c r="G31" i="651"/>
  <c r="G30" i="651"/>
  <c r="G29" i="651"/>
  <c r="G28" i="651"/>
  <c r="G27" i="651"/>
  <c r="G26" i="651"/>
  <c r="G25" i="651"/>
  <c r="G24" i="651"/>
  <c r="G23" i="651"/>
  <c r="G22" i="651"/>
  <c r="G21" i="651"/>
  <c r="G20" i="651"/>
  <c r="G19" i="651"/>
  <c r="G18" i="651"/>
  <c r="G17" i="651"/>
  <c r="G16" i="651"/>
  <c r="G15" i="651"/>
  <c r="G14" i="651"/>
  <c r="G13" i="651"/>
  <c r="G12" i="651"/>
  <c r="G11" i="651"/>
  <c r="G10" i="651"/>
  <c r="G9" i="651"/>
  <c r="G8" i="651"/>
  <c r="G7" i="651"/>
  <c r="G6" i="651"/>
  <c r="G5" i="651"/>
  <c r="G4" i="651"/>
  <c r="G3" i="651"/>
  <c r="G2" i="651"/>
  <c r="G2" i="32" l="1"/>
  <c r="G3" i="32"/>
  <c r="G4" i="32"/>
  <c r="G5" i="32"/>
  <c r="G6" i="32"/>
  <c r="G7" i="32"/>
  <c r="G8" i="32"/>
  <c r="G9" i="32"/>
  <c r="G10" i="32"/>
  <c r="G11" i="32"/>
  <c r="G12" i="32"/>
  <c r="G13" i="3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2" i="1"/>
</calcChain>
</file>

<file path=xl/sharedStrings.xml><?xml version="1.0" encoding="utf-8"?>
<sst xmlns="http://schemas.openxmlformats.org/spreadsheetml/2006/main" count="118" uniqueCount="46">
  <si>
    <t>Year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</si>
  <si>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</si>
  <si>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</si>
  <si>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</si>
  <si>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</si>
  <si>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</si>
  <si>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</si>
  <si>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</si>
  <si>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</si>
  <si>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</si>
  <si>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</si>
  <si>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</si>
  <si>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</si>
  <si>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</si>
  <si>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</si>
  <si>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</si>
  <si>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</si>
  <si>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</si>
  <si>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</si>
  <si>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</si>
  <si>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</si>
  <si>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</si>
  <si>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</si>
  <si>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WSkWh</t>
  </si>
  <si>
    <t>LonHDD</t>
  </si>
  <si>
    <t>LonCDD</t>
  </si>
  <si>
    <t>MonthDays</t>
  </si>
  <si>
    <t>PeakDays</t>
  </si>
  <si>
    <t>Predicted Value</t>
  </si>
  <si>
    <t>Absolute % Error</t>
  </si>
  <si>
    <t xml:space="preserve">WSkWh </t>
  </si>
  <si>
    <t xml:space="preserve">Predicted Value </t>
  </si>
  <si>
    <t xml:space="preserve">Absolute % Error  </t>
  </si>
  <si>
    <t>Annual Predicted vs. Actual WSkWh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</si>
  <si>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</si>
  <si>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</si>
  <si>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</si>
  <si>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</si>
  <si>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WSkWh</t>
  </si>
  <si>
    <t>% Change</t>
  </si>
  <si>
    <t>Statistic</t>
  </si>
  <si>
    <t>Value</t>
  </si>
  <si>
    <t>F Test</t>
  </si>
  <si>
    <t>Variable</t>
  </si>
  <si>
    <t>Population</t>
  </si>
  <si>
    <t>Annual Actual vs. Predicted WSkWh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</si>
</sst>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_ ;[Red]\-#,##0\ 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17" fontId="6" fillId="0" borderId="0" xfId="0" applyNumberFormat="1" applyFont="1" applyFill="1" applyBorder="1"/>
    <xf numFmtId="0" fontId="6" fillId="0" borderId="0" xfId="0" applyFont="1" applyFill="1" applyBorder="1"/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66" fontId="0" fillId="0" borderId="0" xfId="5" applyNumberFormat="1" applyFont="1"/>
    <xf numFmtId="0" fontId="6" fillId="0" borderId="0" xfId="0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5" applyNumberFormat="1" applyFont="1" applyAlignment="1">
      <alignment horizontal="center"/>
    </xf>
    <xf numFmtId="166" fontId="7" fillId="0" borderId="0" xfId="5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4" applyFont="1"/>
    <xf numFmtId="0" fontId="9" fillId="0" borderId="3" xfId="0" applyFont="1" applyBorder="1"/>
    <xf numFmtId="168" fontId="5" fillId="0" borderId="0" xfId="4" applyNumberFormat="1" applyFont="1" applyFill="1" applyBorder="1" applyAlignment="1">
      <alignment horizontal="right"/>
    </xf>
    <xf numFmtId="168" fontId="0" fillId="0" borderId="0" xfId="4" applyNumberFormat="1" applyFont="1"/>
    <xf numFmtId="165" fontId="0" fillId="0" borderId="0" xfId="4" applyNumberFormat="1" applyFont="1" applyFill="1"/>
    <xf numFmtId="165" fontId="0" fillId="0" borderId="0" xfId="0" applyNumberFormat="1"/>
    <xf numFmtId="165" fontId="0" fillId="2" borderId="0" xfId="0" applyNumberFormat="1" applyFill="1"/>
    <xf numFmtId="168" fontId="0" fillId="0" borderId="0" xfId="4" applyNumberFormat="1" applyFont="1" applyFill="1" applyBorder="1" applyAlignment="1"/>
    <xf numFmtId="168" fontId="0" fillId="0" borderId="2" xfId="4" applyNumberFormat="1" applyFont="1" applyFill="1" applyBorder="1" applyAlignment="1"/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Summ'!$A$2:$A$132</c:f>
              <c:numCache>
                <c:formatCode>mmm\-yy</c:formatCode>
                <c:ptCount val="13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</c:numCache>
            </c:numRef>
          </c:cat>
          <c:val>
            <c:numRef>
              <c:f>'Predicted Monthly Data Summ'!$C$2:$C$132</c:f>
              <c:numCache>
                <c:formatCode>_-* #,##0_-;\-* #,##0_-;_-* "-"??_-;_-@_-</c:formatCode>
                <c:ptCount val="131"/>
                <c:pt idx="0">
                  <c:v>292172306.44338095</c:v>
                </c:pt>
                <c:pt idx="1">
                  <c:v>272081318.11013204</c:v>
                </c:pt>
                <c:pt idx="2">
                  <c:v>285536313.71320099</c:v>
                </c:pt>
                <c:pt idx="3">
                  <c:v>251155214.75177601</c:v>
                </c:pt>
                <c:pt idx="4">
                  <c:v>267608274.54859403</c:v>
                </c:pt>
                <c:pt idx="5">
                  <c:v>286165019.83911902</c:v>
                </c:pt>
                <c:pt idx="6">
                  <c:v>331057754.92952901</c:v>
                </c:pt>
                <c:pt idx="7">
                  <c:v>310286558.22231001</c:v>
                </c:pt>
                <c:pt idx="8">
                  <c:v>258965629.98123401</c:v>
                </c:pt>
                <c:pt idx="9">
                  <c:v>268955158.37625802</c:v>
                </c:pt>
                <c:pt idx="10">
                  <c:v>270891308.85303301</c:v>
                </c:pt>
                <c:pt idx="11">
                  <c:v>286521240.88683301</c:v>
                </c:pt>
                <c:pt idx="12">
                  <c:v>298478399.48084098</c:v>
                </c:pt>
                <c:pt idx="13">
                  <c:v>288286802.00205398</c:v>
                </c:pt>
                <c:pt idx="14">
                  <c:v>286518846.70335001</c:v>
                </c:pt>
                <c:pt idx="15">
                  <c:v>258988167.65039</c:v>
                </c:pt>
                <c:pt idx="16">
                  <c:v>266745793.32102999</c:v>
                </c:pt>
                <c:pt idx="17">
                  <c:v>302853374.67228395</c:v>
                </c:pt>
                <c:pt idx="18">
                  <c:v>300346552.09860498</c:v>
                </c:pt>
                <c:pt idx="19">
                  <c:v>315923049.58981103</c:v>
                </c:pt>
                <c:pt idx="20">
                  <c:v>279119816.78606105</c:v>
                </c:pt>
                <c:pt idx="21">
                  <c:v>274138531.02196902</c:v>
                </c:pt>
                <c:pt idx="22">
                  <c:v>272761840.89269102</c:v>
                </c:pt>
                <c:pt idx="23">
                  <c:v>293092284.00448501</c:v>
                </c:pt>
                <c:pt idx="24">
                  <c:v>299942704.32808298</c:v>
                </c:pt>
                <c:pt idx="25">
                  <c:v>284522941.95013797</c:v>
                </c:pt>
                <c:pt idx="26">
                  <c:v>283806794.03550196</c:v>
                </c:pt>
                <c:pt idx="27">
                  <c:v>253449569.99474803</c:v>
                </c:pt>
                <c:pt idx="28">
                  <c:v>246869500.401784</c:v>
                </c:pt>
                <c:pt idx="29">
                  <c:v>286127652.243559</c:v>
                </c:pt>
                <c:pt idx="30">
                  <c:v>317526292.285842</c:v>
                </c:pt>
                <c:pt idx="31">
                  <c:v>291847639.99725401</c:v>
                </c:pt>
                <c:pt idx="32">
                  <c:v>282147093.68074501</c:v>
                </c:pt>
                <c:pt idx="33">
                  <c:v>260387807.154396</c:v>
                </c:pt>
                <c:pt idx="34">
                  <c:v>267098290.25076997</c:v>
                </c:pt>
                <c:pt idx="35">
                  <c:v>296358423.28860795</c:v>
                </c:pt>
                <c:pt idx="36">
                  <c:v>305668858.53714204</c:v>
                </c:pt>
                <c:pt idx="37">
                  <c:v>262596040.12950501</c:v>
                </c:pt>
                <c:pt idx="38">
                  <c:v>276462970.64750099</c:v>
                </c:pt>
                <c:pt idx="39">
                  <c:v>249154028.972579</c:v>
                </c:pt>
                <c:pt idx="40">
                  <c:v>248973832.55212599</c:v>
                </c:pt>
                <c:pt idx="41">
                  <c:v>263632256.13721699</c:v>
                </c:pt>
                <c:pt idx="42">
                  <c:v>272951410.853921</c:v>
                </c:pt>
                <c:pt idx="43">
                  <c:v>298728244.69562304</c:v>
                </c:pt>
                <c:pt idx="44">
                  <c:v>262187811.861671</c:v>
                </c:pt>
                <c:pt idx="45">
                  <c:v>257252255.29813802</c:v>
                </c:pt>
                <c:pt idx="46">
                  <c:v>256518679.56912902</c:v>
                </c:pt>
                <c:pt idx="47">
                  <c:v>291040253.63740605</c:v>
                </c:pt>
                <c:pt idx="48">
                  <c:v>299693945.09863394</c:v>
                </c:pt>
                <c:pt idx="49">
                  <c:v>266679318.68030301</c:v>
                </c:pt>
                <c:pt idx="50">
                  <c:v>267938979.41640699</c:v>
                </c:pt>
                <c:pt idx="51">
                  <c:v>241174662.588337</c:v>
                </c:pt>
                <c:pt idx="52">
                  <c:v>267192400.38942596</c:v>
                </c:pt>
                <c:pt idx="53">
                  <c:v>286501881.53331602</c:v>
                </c:pt>
                <c:pt idx="54">
                  <c:v>332611858.49771202</c:v>
                </c:pt>
                <c:pt idx="55">
                  <c:v>323581549.93655503</c:v>
                </c:pt>
                <c:pt idx="56">
                  <c:v>262423718.80932599</c:v>
                </c:pt>
                <c:pt idx="57">
                  <c:v>252737833.92640099</c:v>
                </c:pt>
                <c:pt idx="58">
                  <c:v>261356987.16899699</c:v>
                </c:pt>
                <c:pt idx="59">
                  <c:v>291575698.46674001</c:v>
                </c:pt>
                <c:pt idx="60">
                  <c:v>299028119.50060898</c:v>
                </c:pt>
                <c:pt idx="61">
                  <c:v>267752051.99860099</c:v>
                </c:pt>
                <c:pt idx="62">
                  <c:v>281118404.318618</c:v>
                </c:pt>
                <c:pt idx="63">
                  <c:v>249463912.47478601</c:v>
                </c:pt>
                <c:pt idx="64">
                  <c:v>257879391.42596701</c:v>
                </c:pt>
                <c:pt idx="65">
                  <c:v>277024119.36416501</c:v>
                </c:pt>
                <c:pt idx="66">
                  <c:v>340586637.676503</c:v>
                </c:pt>
                <c:pt idx="67">
                  <c:v>309451261.567936</c:v>
                </c:pt>
                <c:pt idx="68">
                  <c:v>268737197.70178598</c:v>
                </c:pt>
                <c:pt idx="69">
                  <c:v>255540406.367055</c:v>
                </c:pt>
                <c:pt idx="70">
                  <c:v>254956505.45236599</c:v>
                </c:pt>
                <c:pt idx="71">
                  <c:v>276176636.611651</c:v>
                </c:pt>
                <c:pt idx="72" formatCode="_(* #,##0_);_(* \(#,##0\);_(* &quot;-&quot;??_);_(@_)">
                  <c:v>288756707.62549597</c:v>
                </c:pt>
                <c:pt idx="73" formatCode="_(* #,##0_);_(* \(#,##0\);_(* &quot;-&quot;??_);_(@_)">
                  <c:v>263542807.65171102</c:v>
                </c:pt>
                <c:pt idx="74" formatCode="_(* #,##0_);_(* \(#,##0\);_(* &quot;-&quot;??_);_(@_)">
                  <c:v>262902298.90142804</c:v>
                </c:pt>
                <c:pt idx="75" formatCode="_(* #,##0_);_(* \(#,##0\);_(* &quot;-&quot;??_);_(@_)">
                  <c:v>241397332.90564799</c:v>
                </c:pt>
                <c:pt idx="76" formatCode="_(* #,##0_);_(* \(#,##0\);_(* &quot;-&quot;??_);_(@_)">
                  <c:v>264317392.02713999</c:v>
                </c:pt>
                <c:pt idx="77" formatCode="_(* #,##0_);_(* \(#,##0\);_(* &quot;-&quot;??_);_(@_)">
                  <c:v>290984638.05059999</c:v>
                </c:pt>
                <c:pt idx="78" formatCode="_(* #,##0_);_(* \(#,##0\);_(* &quot;-&quot;??_);_(@_)">
                  <c:v>340224689.89488</c:v>
                </c:pt>
                <c:pt idx="79" formatCode="_(* #,##0_);_(* \(#,##0\);_(* &quot;-&quot;??_);_(@_)">
                  <c:v>304103463.34671998</c:v>
                </c:pt>
                <c:pt idx="80" formatCode="_(* #,##0_);_(* \(#,##0\);_(* &quot;-&quot;??_);_(@_)">
                  <c:v>261431887.73005</c:v>
                </c:pt>
                <c:pt idx="81" formatCode="_(* #,##0_);_(* \(#,##0\);_(* &quot;-&quot;??_);_(@_)">
                  <c:v>253090683.79527998</c:v>
                </c:pt>
                <c:pt idx="82" formatCode="_(* #,##0_);_(* \(#,##0\);_(* &quot;-&quot;??_);_(@_)">
                  <c:v>260257012.58787</c:v>
                </c:pt>
                <c:pt idx="83" formatCode="_(* #,##0_);_(* \(#,##0\);_(* &quot;-&quot;??_);_(@_)">
                  <c:v>271318512.68822998</c:v>
                </c:pt>
                <c:pt idx="84" formatCode="_(* #,##0_);_(* \(#,##0\);_(* &quot;-&quot;??_);_(@_)">
                  <c:v>289028083.10213</c:v>
                </c:pt>
                <c:pt idx="85" formatCode="_(* #,##0_);_(* \(#,##0\);_(* &quot;-&quot;??_);_(@_)">
                  <c:v>262923882.88510999</c:v>
                </c:pt>
                <c:pt idx="86" formatCode="_(* #,##0_);_(* \(#,##0\);_(* &quot;-&quot;??_);_(@_)">
                  <c:v>276399140.06084001</c:v>
                </c:pt>
                <c:pt idx="87" formatCode="_(* #,##0_);_(* \(#,##0\);_(* &quot;-&quot;??_);_(@_)">
                  <c:v>251559657.87858999</c:v>
                </c:pt>
                <c:pt idx="88" formatCode="_(* #,##0_);_(* \(#,##0\);_(* &quot;-&quot;??_);_(@_)">
                  <c:v>259292767.38784999</c:v>
                </c:pt>
                <c:pt idx="89" formatCode="_(* #,##0_);_(* \(#,##0\);_(* &quot;-&quot;??_);_(@_)">
                  <c:v>276488890.97894996</c:v>
                </c:pt>
                <c:pt idx="90" formatCode="_(* #,##0_);_(* \(#,##0\);_(* &quot;-&quot;??_);_(@_)">
                  <c:v>321360910.53985</c:v>
                </c:pt>
                <c:pt idx="91" formatCode="_(* #,##0_);_(* \(#,##0\);_(* &quot;-&quot;??_);_(@_)">
                  <c:v>294077654.34210002</c:v>
                </c:pt>
                <c:pt idx="92" formatCode="_(* #,##0_);_(* \(#,##0\);_(* &quot;-&quot;??_);_(@_)">
                  <c:v>263651260.11155</c:v>
                </c:pt>
                <c:pt idx="93" formatCode="_(* #,##0_);_(* \(#,##0\);_(* &quot;-&quot;??_);_(@_)">
                  <c:v>260653965.28414997</c:v>
                </c:pt>
                <c:pt idx="94" formatCode="_(* #,##0_);_(* \(#,##0\);_(* &quot;-&quot;??_);_(@_)">
                  <c:v>264090009.4479</c:v>
                </c:pt>
                <c:pt idx="95" formatCode="_(* #,##0_);_(* \(#,##0\);_(* &quot;-&quot;??_);_(@_)">
                  <c:v>286541645.7942</c:v>
                </c:pt>
                <c:pt idx="96" formatCode="_(* #,##0_);_(* \(#,##0\);_(* &quot;-&quot;??_);_(@_)">
                  <c:v>305565831.27055001</c:v>
                </c:pt>
                <c:pt idx="97" formatCode="_(* #,##0_);_(* \(#,##0\);_(* &quot;-&quot;??_);_(@_)">
                  <c:v>270815719.89115</c:v>
                </c:pt>
                <c:pt idx="98" formatCode="_(* #,##0_);_(* \(#,##0\);_(* &quot;-&quot;??_);_(@_)">
                  <c:v>288334650.87799996</c:v>
                </c:pt>
                <c:pt idx="99" formatCode="_(* #,##0_);_(* \(#,##0\);_(* &quot;-&quot;??_);_(@_)">
                  <c:v>244891793.1027</c:v>
                </c:pt>
                <c:pt idx="100" formatCode="_(* #,##0_);_(* \(#,##0\);_(* &quot;-&quot;??_);_(@_)">
                  <c:v>251932845.63464999</c:v>
                </c:pt>
                <c:pt idx="101" formatCode="_(* #,##0_);_(* \(#,##0\);_(* &quot;-&quot;??_);_(@_)">
                  <c:v>284020071.89416498</c:v>
                </c:pt>
                <c:pt idx="102" formatCode="_(* #,##0_);_(* \(#,##0\);_(* &quot;-&quot;??_);_(@_)">
                  <c:v>286589934.20177501</c:v>
                </c:pt>
                <c:pt idx="103" formatCode="_(* #,##0_);_(* \(#,##0\);_(* &quot;-&quot;??_);_(@_)">
                  <c:v>283886914.21135497</c:v>
                </c:pt>
                <c:pt idx="104" formatCode="_(* #,##0_);_(* \(#,##0\);_(* &quot;-&quot;??_);_(@_)">
                  <c:v>261909060.011345</c:v>
                </c:pt>
                <c:pt idx="105" formatCode="_(* #,##0_);_(* \(#,##0\);_(* &quot;-&quot;??_);_(@_)">
                  <c:v>246312911.15946501</c:v>
                </c:pt>
                <c:pt idx="106" formatCode="_(* #,##0_);_(* \(#,##0\);_(* &quot;-&quot;??_);_(@_)">
                  <c:v>259222283.88045999</c:v>
                </c:pt>
                <c:pt idx="107" formatCode="_(* #,##0_);_(* \(#,##0\);_(* &quot;-&quot;??_);_(@_)">
                  <c:v>264984251.16545999</c:v>
                </c:pt>
                <c:pt idx="108" formatCode="_(* #,##0_);_(* \(#,##0\);_(* &quot;-&quot;??_);_(@_)">
                  <c:v>295610064.15915</c:v>
                </c:pt>
                <c:pt idx="109" formatCode="_(* #,##0_);_(* \(#,##0\);_(* &quot;-&quot;??_);_(@_)">
                  <c:v>273794059.48680001</c:v>
                </c:pt>
                <c:pt idx="110">
                  <c:v>274944756.59875</c:v>
                </c:pt>
                <c:pt idx="111">
                  <c:v>243467764.0641</c:v>
                </c:pt>
                <c:pt idx="112">
                  <c:v>259171104.79855001</c:v>
                </c:pt>
                <c:pt idx="113">
                  <c:v>267555111.81316927</c:v>
                </c:pt>
                <c:pt idx="114">
                  <c:v>301591564.13077694</c:v>
                </c:pt>
                <c:pt idx="115">
                  <c:v>290631165.02794999</c:v>
                </c:pt>
                <c:pt idx="116">
                  <c:v>282606929.06945771</c:v>
                </c:pt>
                <c:pt idx="117">
                  <c:v>248711081.15715387</c:v>
                </c:pt>
                <c:pt idx="118">
                  <c:v>248719362.28243461</c:v>
                </c:pt>
                <c:pt idx="119">
                  <c:v>260364599.81419617</c:v>
                </c:pt>
                <c:pt idx="120" formatCode="_(* #,##0_);_(* \(#,##0\);_(* &quot;-&quot;??_);_(@_)">
                  <c:v>284288401.1815384</c:v>
                </c:pt>
                <c:pt idx="121" formatCode="_(* #,##0_);_(* \(#,##0\);_(* &quot;-&quot;??_);_(@_)">
                  <c:v>260206836.05153847</c:v>
                </c:pt>
                <c:pt idx="122" formatCode="_(* #,##0_);_(* \(#,##0\);_(* &quot;-&quot;??_);_(@_)">
                  <c:v>259744950.18307692</c:v>
                </c:pt>
                <c:pt idx="123" formatCode="_(* #,##0_);_(* \(#,##0\);_(* &quot;-&quot;??_);_(@_)">
                  <c:v>243642397.68692306</c:v>
                </c:pt>
                <c:pt idx="124" formatCode="_(* #,##0_);_(* \(#,##0\);_(* &quot;-&quot;??_);_(@_)">
                  <c:v>254740741.33615384</c:v>
                </c:pt>
                <c:pt idx="125" formatCode="_(* #,##0_);_(* \(#,##0\);_(* &quot;-&quot;??_);_(@_)">
                  <c:v>277338997.10153848</c:v>
                </c:pt>
                <c:pt idx="126" formatCode="_(* #,##0_);_(* \(#,##0\);_(* &quot;-&quot;??_);_(@_)">
                  <c:v>319936562.1415385</c:v>
                </c:pt>
                <c:pt idx="127" formatCode="_(* #,##0_);_(* \(#,##0\);_(* &quot;-&quot;??_);_(@_)">
                  <c:v>332506256.14538461</c:v>
                </c:pt>
                <c:pt idx="128" formatCode="_(* #,##0_);_(* \(#,##0\);_(* &quot;-&quot;??_);_(@_)">
                  <c:v>278729526.85461545</c:v>
                </c:pt>
                <c:pt idx="129" formatCode="_(* #,##0_);_(* \(#,##0\);_(* &quot;-&quot;??_);_(@_)">
                  <c:v>249175655.47076926</c:v>
                </c:pt>
                <c:pt idx="130" formatCode="_(* #,##0_);_(* \(#,##0\);_(* &quot;-&quot;??_);_(@_)">
                  <c:v>248814601.71076927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Summ'!$A$2:$A$132</c:f>
              <c:numCache>
                <c:formatCode>mmm\-yy</c:formatCode>
                <c:ptCount val="13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</c:numCache>
            </c:numRef>
          </c:cat>
          <c:val>
            <c:numRef>
              <c:f>'Predicted Monthly Data Summ'!$D$2:$D$132</c:f>
              <c:numCache>
                <c:formatCode>General</c:formatCode>
                <c:ptCount val="131"/>
                <c:pt idx="0">
                  <c:v>285636891.12652063</c:v>
                </c:pt>
                <c:pt idx="1">
                  <c:v>273988705.96668798</c:v>
                </c:pt>
                <c:pt idx="2">
                  <c:v>289472109.09968126</c:v>
                </c:pt>
                <c:pt idx="3">
                  <c:v>257417173.99442589</c:v>
                </c:pt>
                <c:pt idx="4">
                  <c:v>277885757.41859138</c:v>
                </c:pt>
                <c:pt idx="5">
                  <c:v>280844398.49264938</c:v>
                </c:pt>
                <c:pt idx="6">
                  <c:v>345567476.67099673</c:v>
                </c:pt>
                <c:pt idx="7">
                  <c:v>301818687.99654931</c:v>
                </c:pt>
                <c:pt idx="8">
                  <c:v>253398822.43294495</c:v>
                </c:pt>
                <c:pt idx="9">
                  <c:v>271248800.64429253</c:v>
                </c:pt>
                <c:pt idx="10">
                  <c:v>273580178.86146098</c:v>
                </c:pt>
                <c:pt idx="11">
                  <c:v>281028818.73845899</c:v>
                </c:pt>
                <c:pt idx="12">
                  <c:v>293285460.4936648</c:v>
                </c:pt>
                <c:pt idx="13">
                  <c:v>282807947.38931412</c:v>
                </c:pt>
                <c:pt idx="14">
                  <c:v>284709362.74915284</c:v>
                </c:pt>
                <c:pt idx="15">
                  <c:v>263622579.1524505</c:v>
                </c:pt>
                <c:pt idx="16">
                  <c:v>274659731.43098104</c:v>
                </c:pt>
                <c:pt idx="17">
                  <c:v>295711169.93132424</c:v>
                </c:pt>
                <c:pt idx="18">
                  <c:v>300542633.73183036</c:v>
                </c:pt>
                <c:pt idx="19">
                  <c:v>315517648.4502213</c:v>
                </c:pt>
                <c:pt idx="20">
                  <c:v>268673693.23286355</c:v>
                </c:pt>
                <c:pt idx="21">
                  <c:v>275461774.05538064</c:v>
                </c:pt>
                <c:pt idx="22">
                  <c:v>276948914.97264069</c:v>
                </c:pt>
                <c:pt idx="23">
                  <c:v>288349432.95073551</c:v>
                </c:pt>
                <c:pt idx="24">
                  <c:v>289638581.57900023</c:v>
                </c:pt>
                <c:pt idx="25">
                  <c:v>280350577.63581526</c:v>
                </c:pt>
                <c:pt idx="26">
                  <c:v>283078218.31230295</c:v>
                </c:pt>
                <c:pt idx="27">
                  <c:v>260055635.01346976</c:v>
                </c:pt>
                <c:pt idx="28">
                  <c:v>260417357.05089289</c:v>
                </c:pt>
                <c:pt idx="29">
                  <c:v>290694022.40872198</c:v>
                </c:pt>
                <c:pt idx="30">
                  <c:v>318478801.03081989</c:v>
                </c:pt>
                <c:pt idx="31">
                  <c:v>282983497.10680509</c:v>
                </c:pt>
                <c:pt idx="32">
                  <c:v>260265900.86350852</c:v>
                </c:pt>
                <c:pt idx="33">
                  <c:v>266887724.60586661</c:v>
                </c:pt>
                <c:pt idx="34">
                  <c:v>270840148.41770476</c:v>
                </c:pt>
                <c:pt idx="35">
                  <c:v>291318363.09508407</c:v>
                </c:pt>
                <c:pt idx="36">
                  <c:v>299906838.73368657</c:v>
                </c:pt>
                <c:pt idx="37">
                  <c:v>266264900.29826874</c:v>
                </c:pt>
                <c:pt idx="38">
                  <c:v>280544946.62538713</c:v>
                </c:pt>
                <c:pt idx="39">
                  <c:v>259019797.76858169</c:v>
                </c:pt>
                <c:pt idx="40">
                  <c:v>253329256.33784938</c:v>
                </c:pt>
                <c:pt idx="41">
                  <c:v>269419846.2721507</c:v>
                </c:pt>
                <c:pt idx="42">
                  <c:v>267535198.3270638</c:v>
                </c:pt>
                <c:pt idx="43">
                  <c:v>294662102.41889948</c:v>
                </c:pt>
                <c:pt idx="44">
                  <c:v>254724600.86461306</c:v>
                </c:pt>
                <c:pt idx="45">
                  <c:v>263314454.80371428</c:v>
                </c:pt>
                <c:pt idx="46">
                  <c:v>262657094.31542063</c:v>
                </c:pt>
                <c:pt idx="47">
                  <c:v>286374995.25286096</c:v>
                </c:pt>
                <c:pt idx="48">
                  <c:v>287409500.70579726</c:v>
                </c:pt>
                <c:pt idx="49">
                  <c:v>265223158.49371982</c:v>
                </c:pt>
                <c:pt idx="50">
                  <c:v>274544455.77250189</c:v>
                </c:pt>
                <c:pt idx="51">
                  <c:v>249605396.25973427</c:v>
                </c:pt>
                <c:pt idx="52">
                  <c:v>272097913.98609394</c:v>
                </c:pt>
                <c:pt idx="53">
                  <c:v>281747737.5446257</c:v>
                </c:pt>
                <c:pt idx="54">
                  <c:v>336258977.53780365</c:v>
                </c:pt>
                <c:pt idx="55">
                  <c:v>330591770.62929988</c:v>
                </c:pt>
                <c:pt idx="56">
                  <c:v>260125015.65685409</c:v>
                </c:pt>
                <c:pt idx="57">
                  <c:v>255436788.46009505</c:v>
                </c:pt>
                <c:pt idx="58">
                  <c:v>266981577.13833368</c:v>
                </c:pt>
                <c:pt idx="59">
                  <c:v>290100368.99917239</c:v>
                </c:pt>
                <c:pt idx="60">
                  <c:v>290410157.66506022</c:v>
                </c:pt>
                <c:pt idx="61">
                  <c:v>266763503.73685336</c:v>
                </c:pt>
                <c:pt idx="62">
                  <c:v>283226726.35623908</c:v>
                </c:pt>
                <c:pt idx="63">
                  <c:v>252492111.45533252</c:v>
                </c:pt>
                <c:pt idx="64">
                  <c:v>260101892.80459923</c:v>
                </c:pt>
                <c:pt idx="65">
                  <c:v>267306127.06644541</c:v>
                </c:pt>
                <c:pt idx="66">
                  <c:v>355255608.90817916</c:v>
                </c:pt>
                <c:pt idx="67">
                  <c:v>302250372.49597263</c:v>
                </c:pt>
                <c:pt idx="68">
                  <c:v>261084208.61534649</c:v>
                </c:pt>
                <c:pt idx="69">
                  <c:v>253542328.21337444</c:v>
                </c:pt>
                <c:pt idx="70">
                  <c:v>260936376.79387498</c:v>
                </c:pt>
                <c:pt idx="71">
                  <c:v>275262702.22125447</c:v>
                </c:pt>
                <c:pt idx="72">
                  <c:v>280447384.37006116</c:v>
                </c:pt>
                <c:pt idx="73">
                  <c:v>263405042.86722946</c:v>
                </c:pt>
                <c:pt idx="74">
                  <c:v>263243745.8350032</c:v>
                </c:pt>
                <c:pt idx="75">
                  <c:v>251572857.77883339</c:v>
                </c:pt>
                <c:pt idx="76">
                  <c:v>266488477.82871783</c:v>
                </c:pt>
                <c:pt idx="77">
                  <c:v>295288648.45149064</c:v>
                </c:pt>
                <c:pt idx="78">
                  <c:v>356418798.87659717</c:v>
                </c:pt>
                <c:pt idx="79">
                  <c:v>299426366.49974638</c:v>
                </c:pt>
                <c:pt idx="80">
                  <c:v>257515072.63047022</c:v>
                </c:pt>
                <c:pt idx="81">
                  <c:v>258525410.50780696</c:v>
                </c:pt>
                <c:pt idx="82">
                  <c:v>265329538.82012463</c:v>
                </c:pt>
                <c:pt idx="83">
                  <c:v>271948710.99542409</c:v>
                </c:pt>
                <c:pt idx="84">
                  <c:v>282806083.24610853</c:v>
                </c:pt>
                <c:pt idx="85">
                  <c:v>263379400.44161326</c:v>
                </c:pt>
                <c:pt idx="86">
                  <c:v>274047061.19655436</c:v>
                </c:pt>
                <c:pt idx="87">
                  <c:v>256778671.18565387</c:v>
                </c:pt>
                <c:pt idx="88">
                  <c:v>267008312.25505012</c:v>
                </c:pt>
                <c:pt idx="89">
                  <c:v>272023784.95604086</c:v>
                </c:pt>
                <c:pt idx="90">
                  <c:v>322688827.03320229</c:v>
                </c:pt>
                <c:pt idx="91">
                  <c:v>285283347.94219899</c:v>
                </c:pt>
                <c:pt idx="92">
                  <c:v>256686674.55538356</c:v>
                </c:pt>
                <c:pt idx="93">
                  <c:v>257217320.6846509</c:v>
                </c:pt>
                <c:pt idx="94">
                  <c:v>267061014.29521829</c:v>
                </c:pt>
                <c:pt idx="95">
                  <c:v>283097934.38686538</c:v>
                </c:pt>
                <c:pt idx="96">
                  <c:v>294314607.62994558</c:v>
                </c:pt>
                <c:pt idx="97">
                  <c:v>271252648.14883411</c:v>
                </c:pt>
                <c:pt idx="98">
                  <c:v>284070999.237809</c:v>
                </c:pt>
                <c:pt idx="99">
                  <c:v>253025739.26083511</c:v>
                </c:pt>
                <c:pt idx="100">
                  <c:v>254345253.6053561</c:v>
                </c:pt>
                <c:pt idx="101">
                  <c:v>285534190.52647346</c:v>
                </c:pt>
                <c:pt idx="102">
                  <c:v>274551753.49742573</c:v>
                </c:pt>
                <c:pt idx="103">
                  <c:v>274524484.9067741</c:v>
                </c:pt>
                <c:pt idx="104">
                  <c:v>250810420.60679942</c:v>
                </c:pt>
                <c:pt idx="105">
                  <c:v>255587084.04220247</c:v>
                </c:pt>
                <c:pt idx="106">
                  <c:v>264730802.04298043</c:v>
                </c:pt>
                <c:pt idx="107">
                  <c:v>275824922.91274256</c:v>
                </c:pt>
                <c:pt idx="108">
                  <c:v>289079394.66059738</c:v>
                </c:pt>
                <c:pt idx="109">
                  <c:v>275775576.04005414</c:v>
                </c:pt>
                <c:pt idx="110">
                  <c:v>279724065.15385056</c:v>
                </c:pt>
                <c:pt idx="111">
                  <c:v>250706383.76415271</c:v>
                </c:pt>
                <c:pt idx="112">
                  <c:v>265275463.42949152</c:v>
                </c:pt>
                <c:pt idx="113">
                  <c:v>256565672.35363787</c:v>
                </c:pt>
                <c:pt idx="114">
                  <c:v>293538640.9985013</c:v>
                </c:pt>
                <c:pt idx="115">
                  <c:v>279317858.46190548</c:v>
                </c:pt>
                <c:pt idx="116">
                  <c:v>272976399.56261677</c:v>
                </c:pt>
                <c:pt idx="117">
                  <c:v>252883886.39026499</c:v>
                </c:pt>
                <c:pt idx="118">
                  <c:v>255258842.91934532</c:v>
                </c:pt>
                <c:pt idx="119">
                  <c:v>266425670.23261493</c:v>
                </c:pt>
                <c:pt idx="120">
                  <c:v>277716999.94349873</c:v>
                </c:pt>
                <c:pt idx="121">
                  <c:v>262418920.72280258</c:v>
                </c:pt>
                <c:pt idx="122">
                  <c:v>266277886.20371109</c:v>
                </c:pt>
                <c:pt idx="123">
                  <c:v>254708401.59944069</c:v>
                </c:pt>
                <c:pt idx="124">
                  <c:v>262201045.17312652</c:v>
                </c:pt>
                <c:pt idx="125">
                  <c:v>271250794.10140061</c:v>
                </c:pt>
                <c:pt idx="126">
                  <c:v>318048165.43816155</c:v>
                </c:pt>
                <c:pt idx="127">
                  <c:v>332166406.20513558</c:v>
                </c:pt>
                <c:pt idx="128">
                  <c:v>264043562.9227137</c:v>
                </c:pt>
                <c:pt idx="129">
                  <c:v>250158909.53684098</c:v>
                </c:pt>
                <c:pt idx="130">
                  <c:v>256229477.39383972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26464"/>
        <c:axId val="197375488"/>
      </c:lineChart>
      <c:dateAx>
        <c:axId val="94526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7375488"/>
        <c:crosses val="autoZero"/>
        <c:auto val="1"/>
        <c:lblOffset val="100"/>
        <c:baseTimeUnit val="months"/>
      </c:dateAx>
      <c:valAx>
        <c:axId val="197375488"/>
        <c:scaling>
          <c:orientation val="minMax"/>
          <c:max val="356418798.87659717"/>
          <c:min val="241174662.588337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94526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[3-Staff-41 WS Forecast.xlsx]PredictedAnnualDataSumm!PivotTable2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PredictedAnnualDataSumm!$B$4:$B$14</c:f>
              <c:numCache>
                <c:formatCode>#,##0_ ;[Red]\-#,##0\ </c:formatCode>
                <c:ptCount val="11"/>
                <c:pt idx="0">
                  <c:v>3381396098.6554003</c:v>
                </c:pt>
                <c:pt idx="1">
                  <c:v>3437253458.2235703</c:v>
                </c:pt>
                <c:pt idx="2">
                  <c:v>3370084709.6114292</c:v>
                </c:pt>
                <c:pt idx="3">
                  <c:v>3245166642.8919578</c:v>
                </c:pt>
                <c:pt idx="4">
                  <c:v>3353468834.5121541</c:v>
                </c:pt>
                <c:pt idx="5">
                  <c:v>3337714644.460043</c:v>
                </c:pt>
                <c:pt idx="6">
                  <c:v>3302327427.2050533</c:v>
                </c:pt>
                <c:pt idx="7">
                  <c:v>3306067867.81322</c:v>
                </c:pt>
                <c:pt idx="8">
                  <c:v>3248466267.3010745</c:v>
                </c:pt>
                <c:pt idx="9">
                  <c:v>3247167562.4024882</c:v>
                </c:pt>
                <c:pt idx="10">
                  <c:v>3279837650.8558736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PredictedAnnualDataSumm!$C$4:$C$14</c:f>
              <c:numCache>
                <c:formatCode>#,##0_ ;[Red]\-#,##0\ </c:formatCode>
                <c:ptCount val="11"/>
                <c:pt idx="0">
                  <c:v>3391887821.4432597</c:v>
                </c:pt>
                <c:pt idx="1">
                  <c:v>3420290348.5405598</c:v>
                </c:pt>
                <c:pt idx="2">
                  <c:v>3355008827.1199918</c:v>
                </c:pt>
                <c:pt idx="3">
                  <c:v>3257754032.0184965</c:v>
                </c:pt>
                <c:pt idx="4">
                  <c:v>3370122661.184032</c:v>
                </c:pt>
                <c:pt idx="5">
                  <c:v>3328632116.3325319</c:v>
                </c:pt>
                <c:pt idx="6">
                  <c:v>3329610055.4615049</c:v>
                </c:pt>
                <c:pt idx="7">
                  <c:v>3288078432.1785402</c:v>
                </c:pt>
                <c:pt idx="8">
                  <c:v>3238572906.4181786</c:v>
                </c:pt>
                <c:pt idx="9">
                  <c:v>3237527853.9670334</c:v>
                </c:pt>
                <c:pt idx="10">
                  <c:v>3291466109.268167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PredictedAnnualDataSumm!$D$4:$D$14</c:f>
              <c:numCache>
                <c:formatCode>0.0%</c:formatCode>
                <c:ptCount val="11"/>
                <c:pt idx="0">
                  <c:v>3.1027784032847954E-3</c:v>
                </c:pt>
                <c:pt idx="1">
                  <c:v>4.935076766721007E-3</c:v>
                </c:pt>
                <c:pt idx="2">
                  <c:v>4.4734431892590864E-3</c:v>
                </c:pt>
                <c:pt idx="3">
                  <c:v>3.8788113251778636E-3</c:v>
                </c:pt>
                <c:pt idx="4">
                  <c:v>4.9661492304581313E-3</c:v>
                </c:pt>
                <c:pt idx="5">
                  <c:v>2.7211817351091576E-3</c:v>
                </c:pt>
                <c:pt idx="6">
                  <c:v>8.2616363331186812E-3</c:v>
                </c:pt>
                <c:pt idx="7">
                  <c:v>5.4413388817026332E-3</c:v>
                </c:pt>
                <c:pt idx="8">
                  <c:v>3.045548289197922E-3</c:v>
                </c:pt>
                <c:pt idx="9">
                  <c:v>2.9686513708343082E-3</c:v>
                </c:pt>
                <c:pt idx="10">
                  <c:v>3.5454371984719999E-3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51008"/>
        <c:axId val="409853312"/>
      </c:lineChart>
      <c:catAx>
        <c:axId val="409851008"/>
        <c:scaling>
          <c:orientation val="minMax"/>
        </c:scaling>
        <c:delete val="0"/>
        <c:axPos val="b"/>
        <c:majorTickMark val="out"/>
        <c:minorTickMark val="none"/>
        <c:tickLblPos val="nextTo"/>
        <c:crossAx val="409853312"/>
        <c:crosses val="autoZero"/>
        <c:auto val="1"/>
        <c:lblAlgn val="ctr"/>
        <c:lblOffset val="100"/>
        <c:noMultiLvlLbl val="0"/>
      </c:catAx>
      <c:valAx>
        <c:axId val="40985331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09851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[3-Staff-41 WS Forecast.xlsx]PredictedAnnualDataSumm2!PivotTable2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PredictedAnnualDataSumm2!$A$4:$A$14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PredictedAnnualDataSumm2!$B$4:$B$14</c:f>
              <c:numCache>
                <c:formatCode>#,##0_ ;[Red]\-#,##0\ </c:formatCode>
                <c:ptCount val="11"/>
                <c:pt idx="0">
                  <c:v>3381396098.6554003</c:v>
                </c:pt>
                <c:pt idx="1">
                  <c:v>3437253458.2235703</c:v>
                </c:pt>
                <c:pt idx="2">
                  <c:v>3370084709.6114292</c:v>
                </c:pt>
                <c:pt idx="3">
                  <c:v>3245166642.8919578</c:v>
                </c:pt>
                <c:pt idx="4">
                  <c:v>3353468834.5121541</c:v>
                </c:pt>
                <c:pt idx="5">
                  <c:v>3337714644.460043</c:v>
                </c:pt>
                <c:pt idx="6">
                  <c:v>3302327427.2050533</c:v>
                </c:pt>
                <c:pt idx="7">
                  <c:v>3306067867.81322</c:v>
                </c:pt>
                <c:pt idx="8">
                  <c:v>3248466267.3010745</c:v>
                </c:pt>
                <c:pt idx="9">
                  <c:v>3247167562.4024882</c:v>
                </c:pt>
                <c:pt idx="10">
                  <c:v>3279837650.8558736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PredictedAnnualDataSumm2!$A$4:$A$14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PredictedAnnualDataSumm2!$C$4:$C$14</c:f>
              <c:numCache>
                <c:formatCode>#,##0_ ;[Red]\-#,##0\ </c:formatCode>
                <c:ptCount val="11"/>
                <c:pt idx="0">
                  <c:v>3391887821.4432597</c:v>
                </c:pt>
                <c:pt idx="1">
                  <c:v>3420290348.5405598</c:v>
                </c:pt>
                <c:pt idx="2">
                  <c:v>3355008827.1199918</c:v>
                </c:pt>
                <c:pt idx="3">
                  <c:v>3257754032.0184965</c:v>
                </c:pt>
                <c:pt idx="4">
                  <c:v>3370122661.184032</c:v>
                </c:pt>
                <c:pt idx="5">
                  <c:v>3328632116.3325319</c:v>
                </c:pt>
                <c:pt idx="6">
                  <c:v>3329610055.4615049</c:v>
                </c:pt>
                <c:pt idx="7">
                  <c:v>3288078432.1785402</c:v>
                </c:pt>
                <c:pt idx="8">
                  <c:v>3238572906.4181786</c:v>
                </c:pt>
                <c:pt idx="9">
                  <c:v>3237527853.9670334</c:v>
                </c:pt>
                <c:pt idx="10">
                  <c:v>3291466109.268167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71264"/>
        <c:axId val="420972800"/>
      </c:lineChart>
      <c:catAx>
        <c:axId val="42097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0972800"/>
        <c:crosses val="autoZero"/>
        <c:auto val="1"/>
        <c:lblAlgn val="ctr"/>
        <c:lblOffset val="100"/>
        <c:noMultiLvlLbl val="0"/>
      </c:catAx>
      <c:valAx>
        <c:axId val="42097280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2097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Summ'!$C$2:$C$145</c:f>
              <c:numCache>
                <c:formatCode>_-* #,##0_-;\-* #,##0_-;_-* "-"??_-;_-@_-</c:formatCode>
                <c:ptCount val="144"/>
                <c:pt idx="0">
                  <c:v>292172306.44338095</c:v>
                </c:pt>
                <c:pt idx="1">
                  <c:v>272081318.11013204</c:v>
                </c:pt>
                <c:pt idx="2">
                  <c:v>285536313.71320099</c:v>
                </c:pt>
                <c:pt idx="3">
                  <c:v>251155214.75177601</c:v>
                </c:pt>
                <c:pt idx="4">
                  <c:v>267608274.54859403</c:v>
                </c:pt>
                <c:pt idx="5">
                  <c:v>286165019.83911902</c:v>
                </c:pt>
                <c:pt idx="6">
                  <c:v>331057754.92952901</c:v>
                </c:pt>
                <c:pt idx="7">
                  <c:v>310286558.22231001</c:v>
                </c:pt>
                <c:pt idx="8">
                  <c:v>258965629.98123401</c:v>
                </c:pt>
                <c:pt idx="9">
                  <c:v>268955158.37625802</c:v>
                </c:pt>
                <c:pt idx="10">
                  <c:v>270891308.85303301</c:v>
                </c:pt>
                <c:pt idx="11">
                  <c:v>286521240.88683301</c:v>
                </c:pt>
                <c:pt idx="12">
                  <c:v>298478399.48084098</c:v>
                </c:pt>
                <c:pt idx="13">
                  <c:v>288286802.00205398</c:v>
                </c:pt>
                <c:pt idx="14">
                  <c:v>286518846.70335001</c:v>
                </c:pt>
                <c:pt idx="15">
                  <c:v>258988167.65039</c:v>
                </c:pt>
                <c:pt idx="16">
                  <c:v>266745793.32102999</c:v>
                </c:pt>
                <c:pt idx="17">
                  <c:v>302853374.67228395</c:v>
                </c:pt>
                <c:pt idx="18">
                  <c:v>300346552.09860498</c:v>
                </c:pt>
                <c:pt idx="19">
                  <c:v>315923049.58981103</c:v>
                </c:pt>
                <c:pt idx="20">
                  <c:v>279119816.78606105</c:v>
                </c:pt>
                <c:pt idx="21">
                  <c:v>274138531.02196902</c:v>
                </c:pt>
                <c:pt idx="22">
                  <c:v>272761840.89269102</c:v>
                </c:pt>
                <c:pt idx="23">
                  <c:v>293092284.00448501</c:v>
                </c:pt>
                <c:pt idx="24">
                  <c:v>299942704.32808298</c:v>
                </c:pt>
                <c:pt idx="25">
                  <c:v>284522941.95013797</c:v>
                </c:pt>
                <c:pt idx="26">
                  <c:v>283806794.03550196</c:v>
                </c:pt>
                <c:pt idx="27">
                  <c:v>253449569.99474803</c:v>
                </c:pt>
                <c:pt idx="28">
                  <c:v>246869500.401784</c:v>
                </c:pt>
                <c:pt idx="29">
                  <c:v>286127652.243559</c:v>
                </c:pt>
                <c:pt idx="30">
                  <c:v>317526292.285842</c:v>
                </c:pt>
                <c:pt idx="31">
                  <c:v>291847639.99725401</c:v>
                </c:pt>
                <c:pt idx="32">
                  <c:v>282147093.68074501</c:v>
                </c:pt>
                <c:pt idx="33">
                  <c:v>260387807.154396</c:v>
                </c:pt>
                <c:pt idx="34">
                  <c:v>267098290.25076997</c:v>
                </c:pt>
                <c:pt idx="35">
                  <c:v>296358423.28860795</c:v>
                </c:pt>
                <c:pt idx="36">
                  <c:v>305668858.53714204</c:v>
                </c:pt>
                <c:pt idx="37">
                  <c:v>262596040.12950501</c:v>
                </c:pt>
                <c:pt idx="38">
                  <c:v>276462970.64750099</c:v>
                </c:pt>
                <c:pt idx="39">
                  <c:v>249154028.972579</c:v>
                </c:pt>
                <c:pt idx="40">
                  <c:v>248973832.55212599</c:v>
                </c:pt>
                <c:pt idx="41">
                  <c:v>263632256.13721699</c:v>
                </c:pt>
                <c:pt idx="42">
                  <c:v>272951410.853921</c:v>
                </c:pt>
                <c:pt idx="43">
                  <c:v>298728244.69562304</c:v>
                </c:pt>
                <c:pt idx="44">
                  <c:v>262187811.861671</c:v>
                </c:pt>
                <c:pt idx="45">
                  <c:v>257252255.29813802</c:v>
                </c:pt>
                <c:pt idx="46">
                  <c:v>256518679.56912902</c:v>
                </c:pt>
                <c:pt idx="47">
                  <c:v>291040253.63740605</c:v>
                </c:pt>
                <c:pt idx="48">
                  <c:v>299693945.09863394</c:v>
                </c:pt>
                <c:pt idx="49">
                  <c:v>266679318.68030301</c:v>
                </c:pt>
                <c:pt idx="50">
                  <c:v>267938979.41640699</c:v>
                </c:pt>
                <c:pt idx="51">
                  <c:v>241174662.588337</c:v>
                </c:pt>
                <c:pt idx="52">
                  <c:v>267192400.38942596</c:v>
                </c:pt>
                <c:pt idx="53">
                  <c:v>286501881.53331602</c:v>
                </c:pt>
                <c:pt idx="54">
                  <c:v>332611858.49771202</c:v>
                </c:pt>
                <c:pt idx="55">
                  <c:v>323581549.93655503</c:v>
                </c:pt>
                <c:pt idx="56">
                  <c:v>262423718.80932599</c:v>
                </c:pt>
                <c:pt idx="57">
                  <c:v>252737833.92640099</c:v>
                </c:pt>
                <c:pt idx="58">
                  <c:v>261356987.16899699</c:v>
                </c:pt>
                <c:pt idx="59">
                  <c:v>291575698.46674001</c:v>
                </c:pt>
                <c:pt idx="60">
                  <c:v>299028119.50060898</c:v>
                </c:pt>
                <c:pt idx="61">
                  <c:v>267752051.99860099</c:v>
                </c:pt>
                <c:pt idx="62">
                  <c:v>281118404.318618</c:v>
                </c:pt>
                <c:pt idx="63">
                  <c:v>249463912.47478601</c:v>
                </c:pt>
                <c:pt idx="64">
                  <c:v>257879391.42596701</c:v>
                </c:pt>
                <c:pt idx="65">
                  <c:v>277024119.36416501</c:v>
                </c:pt>
                <c:pt idx="66">
                  <c:v>340586637.676503</c:v>
                </c:pt>
                <c:pt idx="67">
                  <c:v>309451261.567936</c:v>
                </c:pt>
                <c:pt idx="68">
                  <c:v>268737197.70178598</c:v>
                </c:pt>
                <c:pt idx="69">
                  <c:v>255540406.367055</c:v>
                </c:pt>
                <c:pt idx="70">
                  <c:v>254956505.45236599</c:v>
                </c:pt>
                <c:pt idx="71">
                  <c:v>276176636.611651</c:v>
                </c:pt>
                <c:pt idx="72" formatCode="_(* #,##0_);_(* \(#,##0\);_(* &quot;-&quot;??_);_(@_)">
                  <c:v>288756707.62549597</c:v>
                </c:pt>
                <c:pt idx="73" formatCode="_(* #,##0_);_(* \(#,##0\);_(* &quot;-&quot;??_);_(@_)">
                  <c:v>263542807.65171102</c:v>
                </c:pt>
                <c:pt idx="74" formatCode="_(* #,##0_);_(* \(#,##0\);_(* &quot;-&quot;??_);_(@_)">
                  <c:v>262902298.90142804</c:v>
                </c:pt>
                <c:pt idx="75" formatCode="_(* #,##0_);_(* \(#,##0\);_(* &quot;-&quot;??_);_(@_)">
                  <c:v>241397332.90564799</c:v>
                </c:pt>
                <c:pt idx="76" formatCode="_(* #,##0_);_(* \(#,##0\);_(* &quot;-&quot;??_);_(@_)">
                  <c:v>264317392.02713999</c:v>
                </c:pt>
                <c:pt idx="77" formatCode="_(* #,##0_);_(* \(#,##0\);_(* &quot;-&quot;??_);_(@_)">
                  <c:v>290984638.05059999</c:v>
                </c:pt>
                <c:pt idx="78" formatCode="_(* #,##0_);_(* \(#,##0\);_(* &quot;-&quot;??_);_(@_)">
                  <c:v>340224689.89488</c:v>
                </c:pt>
                <c:pt idx="79" formatCode="_(* #,##0_);_(* \(#,##0\);_(* &quot;-&quot;??_);_(@_)">
                  <c:v>304103463.34671998</c:v>
                </c:pt>
                <c:pt idx="80" formatCode="_(* #,##0_);_(* \(#,##0\);_(* &quot;-&quot;??_);_(@_)">
                  <c:v>261431887.73005</c:v>
                </c:pt>
                <c:pt idx="81" formatCode="_(* #,##0_);_(* \(#,##0\);_(* &quot;-&quot;??_);_(@_)">
                  <c:v>253090683.79527998</c:v>
                </c:pt>
                <c:pt idx="82" formatCode="_(* #,##0_);_(* \(#,##0\);_(* &quot;-&quot;??_);_(@_)">
                  <c:v>260257012.58787</c:v>
                </c:pt>
                <c:pt idx="83" formatCode="_(* #,##0_);_(* \(#,##0\);_(* &quot;-&quot;??_);_(@_)">
                  <c:v>271318512.68822998</c:v>
                </c:pt>
                <c:pt idx="84" formatCode="_(* #,##0_);_(* \(#,##0\);_(* &quot;-&quot;??_);_(@_)">
                  <c:v>289028083.10213</c:v>
                </c:pt>
                <c:pt idx="85" formatCode="_(* #,##0_);_(* \(#,##0\);_(* &quot;-&quot;??_);_(@_)">
                  <c:v>262923882.88510999</c:v>
                </c:pt>
                <c:pt idx="86" formatCode="_(* #,##0_);_(* \(#,##0\);_(* &quot;-&quot;??_);_(@_)">
                  <c:v>276399140.06084001</c:v>
                </c:pt>
                <c:pt idx="87" formatCode="_(* #,##0_);_(* \(#,##0\);_(* &quot;-&quot;??_);_(@_)">
                  <c:v>251559657.87858999</c:v>
                </c:pt>
                <c:pt idx="88" formatCode="_(* #,##0_);_(* \(#,##0\);_(* &quot;-&quot;??_);_(@_)">
                  <c:v>259292767.38784999</c:v>
                </c:pt>
                <c:pt idx="89" formatCode="_(* #,##0_);_(* \(#,##0\);_(* &quot;-&quot;??_);_(@_)">
                  <c:v>276488890.97894996</c:v>
                </c:pt>
                <c:pt idx="90" formatCode="_(* #,##0_);_(* \(#,##0\);_(* &quot;-&quot;??_);_(@_)">
                  <c:v>321360910.53985</c:v>
                </c:pt>
                <c:pt idx="91" formatCode="_(* #,##0_);_(* \(#,##0\);_(* &quot;-&quot;??_);_(@_)">
                  <c:v>294077654.34210002</c:v>
                </c:pt>
                <c:pt idx="92" formatCode="_(* #,##0_);_(* \(#,##0\);_(* &quot;-&quot;??_);_(@_)">
                  <c:v>263651260.11155</c:v>
                </c:pt>
                <c:pt idx="93" formatCode="_(* #,##0_);_(* \(#,##0\);_(* &quot;-&quot;??_);_(@_)">
                  <c:v>260653965.28414997</c:v>
                </c:pt>
                <c:pt idx="94" formatCode="_(* #,##0_);_(* \(#,##0\);_(* &quot;-&quot;??_);_(@_)">
                  <c:v>264090009.4479</c:v>
                </c:pt>
                <c:pt idx="95" formatCode="_(* #,##0_);_(* \(#,##0\);_(* &quot;-&quot;??_);_(@_)">
                  <c:v>286541645.7942</c:v>
                </c:pt>
                <c:pt idx="96" formatCode="_(* #,##0_);_(* \(#,##0\);_(* &quot;-&quot;??_);_(@_)">
                  <c:v>305565831.27055001</c:v>
                </c:pt>
                <c:pt idx="97" formatCode="_(* #,##0_);_(* \(#,##0\);_(* &quot;-&quot;??_);_(@_)">
                  <c:v>270815719.89115</c:v>
                </c:pt>
                <c:pt idx="98" formatCode="_(* #,##0_);_(* \(#,##0\);_(* &quot;-&quot;??_);_(@_)">
                  <c:v>288334650.87799996</c:v>
                </c:pt>
                <c:pt idx="99" formatCode="_(* #,##0_);_(* \(#,##0\);_(* &quot;-&quot;??_);_(@_)">
                  <c:v>244891793.1027</c:v>
                </c:pt>
                <c:pt idx="100" formatCode="_(* #,##0_);_(* \(#,##0\);_(* &quot;-&quot;??_);_(@_)">
                  <c:v>251932845.63464999</c:v>
                </c:pt>
                <c:pt idx="101" formatCode="_(* #,##0_);_(* \(#,##0\);_(* &quot;-&quot;??_);_(@_)">
                  <c:v>284020071.89416498</c:v>
                </c:pt>
                <c:pt idx="102" formatCode="_(* #,##0_);_(* \(#,##0\);_(* &quot;-&quot;??_);_(@_)">
                  <c:v>286589934.20177501</c:v>
                </c:pt>
                <c:pt idx="103" formatCode="_(* #,##0_);_(* \(#,##0\);_(* &quot;-&quot;??_);_(@_)">
                  <c:v>283886914.21135497</c:v>
                </c:pt>
                <c:pt idx="104" formatCode="_(* #,##0_);_(* \(#,##0\);_(* &quot;-&quot;??_);_(@_)">
                  <c:v>261909060.011345</c:v>
                </c:pt>
                <c:pt idx="105" formatCode="_(* #,##0_);_(* \(#,##0\);_(* &quot;-&quot;??_);_(@_)">
                  <c:v>246312911.15946501</c:v>
                </c:pt>
                <c:pt idx="106" formatCode="_(* #,##0_);_(* \(#,##0\);_(* &quot;-&quot;??_);_(@_)">
                  <c:v>259222283.88045999</c:v>
                </c:pt>
                <c:pt idx="107" formatCode="_(* #,##0_);_(* \(#,##0\);_(* &quot;-&quot;??_);_(@_)">
                  <c:v>264984251.16545999</c:v>
                </c:pt>
                <c:pt idx="108" formatCode="_(* #,##0_);_(* \(#,##0\);_(* &quot;-&quot;??_);_(@_)">
                  <c:v>295610064.15915</c:v>
                </c:pt>
                <c:pt idx="109" formatCode="_(* #,##0_);_(* \(#,##0\);_(* &quot;-&quot;??_);_(@_)">
                  <c:v>273794059.48680001</c:v>
                </c:pt>
                <c:pt idx="110">
                  <c:v>274944756.59875</c:v>
                </c:pt>
                <c:pt idx="111">
                  <c:v>243467764.0641</c:v>
                </c:pt>
                <c:pt idx="112">
                  <c:v>259171104.79855001</c:v>
                </c:pt>
                <c:pt idx="113">
                  <c:v>267555111.81316927</c:v>
                </c:pt>
                <c:pt idx="114">
                  <c:v>301591564.13077694</c:v>
                </c:pt>
                <c:pt idx="115">
                  <c:v>290631165.02794999</c:v>
                </c:pt>
                <c:pt idx="116">
                  <c:v>282606929.06945771</c:v>
                </c:pt>
                <c:pt idx="117">
                  <c:v>248711081.15715387</c:v>
                </c:pt>
                <c:pt idx="118">
                  <c:v>248719362.28243461</c:v>
                </c:pt>
                <c:pt idx="119">
                  <c:v>260364599.81419617</c:v>
                </c:pt>
                <c:pt idx="120" formatCode="_(* #,##0_);_(* \(#,##0\);_(* &quot;-&quot;??_);_(@_)">
                  <c:v>284288401.1815384</c:v>
                </c:pt>
                <c:pt idx="121" formatCode="_(* #,##0_);_(* \(#,##0\);_(* &quot;-&quot;??_);_(@_)">
                  <c:v>260206836.05153847</c:v>
                </c:pt>
                <c:pt idx="122" formatCode="_(* #,##0_);_(* \(#,##0\);_(* &quot;-&quot;??_);_(@_)">
                  <c:v>259744950.18307692</c:v>
                </c:pt>
                <c:pt idx="123" formatCode="_(* #,##0_);_(* \(#,##0\);_(* &quot;-&quot;??_);_(@_)">
                  <c:v>243642397.68692306</c:v>
                </c:pt>
                <c:pt idx="124" formatCode="_(* #,##0_);_(* \(#,##0\);_(* &quot;-&quot;??_);_(@_)">
                  <c:v>254740741.33615384</c:v>
                </c:pt>
                <c:pt idx="125" formatCode="_(* #,##0_);_(* \(#,##0\);_(* &quot;-&quot;??_);_(@_)">
                  <c:v>277338997.10153848</c:v>
                </c:pt>
                <c:pt idx="126" formatCode="_(* #,##0_);_(* \(#,##0\);_(* &quot;-&quot;??_);_(@_)">
                  <c:v>319936562.1415385</c:v>
                </c:pt>
                <c:pt idx="127" formatCode="_(* #,##0_);_(* \(#,##0\);_(* &quot;-&quot;??_);_(@_)">
                  <c:v>332506256.14538461</c:v>
                </c:pt>
                <c:pt idx="128" formatCode="_(* #,##0_);_(* \(#,##0\);_(* &quot;-&quot;??_);_(@_)">
                  <c:v>278729526.85461545</c:v>
                </c:pt>
                <c:pt idx="129" formatCode="_(* #,##0_);_(* \(#,##0\);_(* &quot;-&quot;??_);_(@_)">
                  <c:v>249175655.47076926</c:v>
                </c:pt>
                <c:pt idx="130" formatCode="_(* #,##0_);_(* \(#,##0\);_(* &quot;-&quot;??_);_(@_)">
                  <c:v>248814601.71076927</c:v>
                </c:pt>
                <c:pt idx="131" formatCode="_(* #,##0_);_(* \(#,##0\);_(* &quot;-&quot;??_);_(@_)">
                  <c:v>270712724.99202764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285636891.12652063</c:v>
                </c:pt>
                <c:pt idx="1">
                  <c:v>273988705.96668798</c:v>
                </c:pt>
                <c:pt idx="2">
                  <c:v>289472109.09968126</c:v>
                </c:pt>
                <c:pt idx="3">
                  <c:v>257417173.99442589</c:v>
                </c:pt>
                <c:pt idx="4">
                  <c:v>277885757.41859138</c:v>
                </c:pt>
                <c:pt idx="5">
                  <c:v>280844398.49264938</c:v>
                </c:pt>
                <c:pt idx="6">
                  <c:v>345567476.67099673</c:v>
                </c:pt>
                <c:pt idx="7">
                  <c:v>301818687.99654931</c:v>
                </c:pt>
                <c:pt idx="8">
                  <c:v>253398822.43294495</c:v>
                </c:pt>
                <c:pt idx="9">
                  <c:v>271248800.64429253</c:v>
                </c:pt>
                <c:pt idx="10">
                  <c:v>273580178.86146098</c:v>
                </c:pt>
                <c:pt idx="11">
                  <c:v>281028818.73845899</c:v>
                </c:pt>
                <c:pt idx="12">
                  <c:v>293285460.4936648</c:v>
                </c:pt>
                <c:pt idx="13">
                  <c:v>282807947.38931412</c:v>
                </c:pt>
                <c:pt idx="14">
                  <c:v>284709362.74915284</c:v>
                </c:pt>
                <c:pt idx="15">
                  <c:v>263622579.1524505</c:v>
                </c:pt>
                <c:pt idx="16">
                  <c:v>274659731.43098104</c:v>
                </c:pt>
                <c:pt idx="17">
                  <c:v>295711169.93132424</c:v>
                </c:pt>
                <c:pt idx="18">
                  <c:v>300542633.73183036</c:v>
                </c:pt>
                <c:pt idx="19">
                  <c:v>315517648.4502213</c:v>
                </c:pt>
                <c:pt idx="20">
                  <c:v>268673693.23286355</c:v>
                </c:pt>
                <c:pt idx="21">
                  <c:v>275461774.05538064</c:v>
                </c:pt>
                <c:pt idx="22">
                  <c:v>276948914.97264069</c:v>
                </c:pt>
                <c:pt idx="23">
                  <c:v>288349432.95073551</c:v>
                </c:pt>
                <c:pt idx="24">
                  <c:v>289638581.57900023</c:v>
                </c:pt>
                <c:pt idx="25">
                  <c:v>280350577.63581526</c:v>
                </c:pt>
                <c:pt idx="26">
                  <c:v>283078218.31230295</c:v>
                </c:pt>
                <c:pt idx="27">
                  <c:v>260055635.01346976</c:v>
                </c:pt>
                <c:pt idx="28">
                  <c:v>260417357.05089289</c:v>
                </c:pt>
                <c:pt idx="29">
                  <c:v>290694022.40872198</c:v>
                </c:pt>
                <c:pt idx="30">
                  <c:v>318478801.03081989</c:v>
                </c:pt>
                <c:pt idx="31">
                  <c:v>282983497.10680509</c:v>
                </c:pt>
                <c:pt idx="32">
                  <c:v>260265900.86350852</c:v>
                </c:pt>
                <c:pt idx="33">
                  <c:v>266887724.60586661</c:v>
                </c:pt>
                <c:pt idx="34">
                  <c:v>270840148.41770476</c:v>
                </c:pt>
                <c:pt idx="35">
                  <c:v>291318363.09508407</c:v>
                </c:pt>
                <c:pt idx="36">
                  <c:v>299906838.73368657</c:v>
                </c:pt>
                <c:pt idx="37">
                  <c:v>266264900.29826874</c:v>
                </c:pt>
                <c:pt idx="38">
                  <c:v>280544946.62538713</c:v>
                </c:pt>
                <c:pt idx="39">
                  <c:v>259019797.76858169</c:v>
                </c:pt>
                <c:pt idx="40">
                  <c:v>253329256.33784938</c:v>
                </c:pt>
                <c:pt idx="41">
                  <c:v>269419846.2721507</c:v>
                </c:pt>
                <c:pt idx="42">
                  <c:v>267535198.3270638</c:v>
                </c:pt>
                <c:pt idx="43">
                  <c:v>294662102.41889948</c:v>
                </c:pt>
                <c:pt idx="44">
                  <c:v>254724600.86461306</c:v>
                </c:pt>
                <c:pt idx="45">
                  <c:v>263314454.80371428</c:v>
                </c:pt>
                <c:pt idx="46">
                  <c:v>262657094.31542063</c:v>
                </c:pt>
                <c:pt idx="47">
                  <c:v>286374995.25286096</c:v>
                </c:pt>
                <c:pt idx="48">
                  <c:v>287409500.70579726</c:v>
                </c:pt>
                <c:pt idx="49">
                  <c:v>265223158.49371982</c:v>
                </c:pt>
                <c:pt idx="50">
                  <c:v>274544455.77250189</c:v>
                </c:pt>
                <c:pt idx="51">
                  <c:v>249605396.25973427</c:v>
                </c:pt>
                <c:pt idx="52">
                  <c:v>272097913.98609394</c:v>
                </c:pt>
                <c:pt idx="53">
                  <c:v>281747737.5446257</c:v>
                </c:pt>
                <c:pt idx="54">
                  <c:v>336258977.53780365</c:v>
                </c:pt>
                <c:pt idx="55">
                  <c:v>330591770.62929988</c:v>
                </c:pt>
                <c:pt idx="56">
                  <c:v>260125015.65685409</c:v>
                </c:pt>
                <c:pt idx="57">
                  <c:v>255436788.46009505</c:v>
                </c:pt>
                <c:pt idx="58">
                  <c:v>266981577.13833368</c:v>
                </c:pt>
                <c:pt idx="59">
                  <c:v>290100368.99917239</c:v>
                </c:pt>
                <c:pt idx="60">
                  <c:v>290410157.66506022</c:v>
                </c:pt>
                <c:pt idx="61">
                  <c:v>266763503.73685336</c:v>
                </c:pt>
                <c:pt idx="62">
                  <c:v>283226726.35623908</c:v>
                </c:pt>
                <c:pt idx="63">
                  <c:v>252492111.45533252</c:v>
                </c:pt>
                <c:pt idx="64">
                  <c:v>260101892.80459923</c:v>
                </c:pt>
                <c:pt idx="65">
                  <c:v>267306127.06644541</c:v>
                </c:pt>
                <c:pt idx="66">
                  <c:v>355255608.90817916</c:v>
                </c:pt>
                <c:pt idx="67">
                  <c:v>302250372.49597263</c:v>
                </c:pt>
                <c:pt idx="68">
                  <c:v>261084208.61534649</c:v>
                </c:pt>
                <c:pt idx="69">
                  <c:v>253542328.21337444</c:v>
                </c:pt>
                <c:pt idx="70">
                  <c:v>260936376.79387498</c:v>
                </c:pt>
                <c:pt idx="71">
                  <c:v>275262702.22125447</c:v>
                </c:pt>
                <c:pt idx="72">
                  <c:v>280447384.37006116</c:v>
                </c:pt>
                <c:pt idx="73">
                  <c:v>263405042.86722946</c:v>
                </c:pt>
                <c:pt idx="74">
                  <c:v>263243745.8350032</c:v>
                </c:pt>
                <c:pt idx="75">
                  <c:v>251572857.77883339</c:v>
                </c:pt>
                <c:pt idx="76">
                  <c:v>266488477.82871783</c:v>
                </c:pt>
                <c:pt idx="77">
                  <c:v>295288648.45149064</c:v>
                </c:pt>
                <c:pt idx="78">
                  <c:v>356418798.87659717</c:v>
                </c:pt>
                <c:pt idx="79">
                  <c:v>299426366.49974638</c:v>
                </c:pt>
                <c:pt idx="80">
                  <c:v>257515072.63047022</c:v>
                </c:pt>
                <c:pt idx="81">
                  <c:v>258525410.50780696</c:v>
                </c:pt>
                <c:pt idx="82">
                  <c:v>265329538.82012463</c:v>
                </c:pt>
                <c:pt idx="83">
                  <c:v>271948710.99542409</c:v>
                </c:pt>
                <c:pt idx="84">
                  <c:v>282806083.24610853</c:v>
                </c:pt>
                <c:pt idx="85">
                  <c:v>263379400.44161326</c:v>
                </c:pt>
                <c:pt idx="86">
                  <c:v>274047061.19655436</c:v>
                </c:pt>
                <c:pt idx="87">
                  <c:v>256778671.18565387</c:v>
                </c:pt>
                <c:pt idx="88">
                  <c:v>267008312.25505012</c:v>
                </c:pt>
                <c:pt idx="89">
                  <c:v>272023784.95604086</c:v>
                </c:pt>
                <c:pt idx="90">
                  <c:v>322688827.03320229</c:v>
                </c:pt>
                <c:pt idx="91">
                  <c:v>285283347.94219899</c:v>
                </c:pt>
                <c:pt idx="92">
                  <c:v>256686674.55538356</c:v>
                </c:pt>
                <c:pt idx="93">
                  <c:v>257217320.6846509</c:v>
                </c:pt>
                <c:pt idx="94">
                  <c:v>267061014.29521829</c:v>
                </c:pt>
                <c:pt idx="95">
                  <c:v>283097934.38686538</c:v>
                </c:pt>
                <c:pt idx="96">
                  <c:v>294314607.62994558</c:v>
                </c:pt>
                <c:pt idx="97">
                  <c:v>271252648.14883411</c:v>
                </c:pt>
                <c:pt idx="98">
                  <c:v>284070999.237809</c:v>
                </c:pt>
                <c:pt idx="99">
                  <c:v>253025739.26083511</c:v>
                </c:pt>
                <c:pt idx="100">
                  <c:v>254345253.6053561</c:v>
                </c:pt>
                <c:pt idx="101">
                  <c:v>285534190.52647346</c:v>
                </c:pt>
                <c:pt idx="102">
                  <c:v>274551753.49742573</c:v>
                </c:pt>
                <c:pt idx="103">
                  <c:v>274524484.9067741</c:v>
                </c:pt>
                <c:pt idx="104">
                  <c:v>250810420.60679942</c:v>
                </c:pt>
                <c:pt idx="105">
                  <c:v>255587084.04220247</c:v>
                </c:pt>
                <c:pt idx="106">
                  <c:v>264730802.04298043</c:v>
                </c:pt>
                <c:pt idx="107">
                  <c:v>275824922.91274256</c:v>
                </c:pt>
                <c:pt idx="108">
                  <c:v>289079394.66059738</c:v>
                </c:pt>
                <c:pt idx="109">
                  <c:v>275775576.04005414</c:v>
                </c:pt>
                <c:pt idx="110">
                  <c:v>279724065.15385056</c:v>
                </c:pt>
                <c:pt idx="111">
                  <c:v>250706383.76415271</c:v>
                </c:pt>
                <c:pt idx="112">
                  <c:v>265275463.42949152</c:v>
                </c:pt>
                <c:pt idx="113">
                  <c:v>256565672.35363787</c:v>
                </c:pt>
                <c:pt idx="114">
                  <c:v>293538640.9985013</c:v>
                </c:pt>
                <c:pt idx="115">
                  <c:v>279317858.46190548</c:v>
                </c:pt>
                <c:pt idx="116">
                  <c:v>272976399.56261677</c:v>
                </c:pt>
                <c:pt idx="117">
                  <c:v>252883886.39026499</c:v>
                </c:pt>
                <c:pt idx="118">
                  <c:v>255258842.91934532</c:v>
                </c:pt>
                <c:pt idx="119">
                  <c:v>266425670.23261493</c:v>
                </c:pt>
                <c:pt idx="120">
                  <c:v>277716999.94349873</c:v>
                </c:pt>
                <c:pt idx="121">
                  <c:v>262418920.72280258</c:v>
                </c:pt>
                <c:pt idx="122">
                  <c:v>266277886.20371109</c:v>
                </c:pt>
                <c:pt idx="123">
                  <c:v>254708401.59944069</c:v>
                </c:pt>
                <c:pt idx="124">
                  <c:v>262201045.17312652</c:v>
                </c:pt>
                <c:pt idx="125">
                  <c:v>271250794.10140061</c:v>
                </c:pt>
                <c:pt idx="126">
                  <c:v>318048165.43816155</c:v>
                </c:pt>
                <c:pt idx="127">
                  <c:v>332166406.20513558</c:v>
                </c:pt>
                <c:pt idx="128">
                  <c:v>264043562.9227137</c:v>
                </c:pt>
                <c:pt idx="129">
                  <c:v>250158909.53684098</c:v>
                </c:pt>
                <c:pt idx="130">
                  <c:v>256229477.39383972</c:v>
                </c:pt>
                <c:pt idx="131">
                  <c:v>276245540.02749485</c:v>
                </c:pt>
                <c:pt idx="132">
                  <c:v>281192314.7223444</c:v>
                </c:pt>
                <c:pt idx="133">
                  <c:v>260552037.53981817</c:v>
                </c:pt>
                <c:pt idx="134">
                  <c:v>273171491.07167161</c:v>
                </c:pt>
                <c:pt idx="135">
                  <c:v>243996646.42824453</c:v>
                </c:pt>
                <c:pt idx="136">
                  <c:v>258727269.38895911</c:v>
                </c:pt>
                <c:pt idx="137">
                  <c:v>272941572.53391242</c:v>
                </c:pt>
                <c:pt idx="138">
                  <c:v>304952718.71874827</c:v>
                </c:pt>
                <c:pt idx="139">
                  <c:v>294980294.13495994</c:v>
                </c:pt>
                <c:pt idx="140">
                  <c:v>253037253.4502188</c:v>
                </c:pt>
                <c:pt idx="141">
                  <c:v>251909942.21302766</c:v>
                </c:pt>
                <c:pt idx="142">
                  <c:v>259575094.2228238</c:v>
                </c:pt>
                <c:pt idx="143">
                  <c:v>271405195.54226428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170496"/>
        <c:axId val="200291072"/>
      </c:lineChart>
      <c:dateAx>
        <c:axId val="2001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0291072"/>
        <c:crosses val="autoZero"/>
        <c:auto val="1"/>
        <c:lblOffset val="100"/>
        <c:baseTimeUnit val="months"/>
      </c:dateAx>
      <c:valAx>
        <c:axId val="200291072"/>
        <c:scaling>
          <c:orientation val="minMax"/>
          <c:max val="356418798.87659717"/>
          <c:min val="241174662.588337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00170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[3-Staff-41 WS Forecast.xlsx]NormalizedAnnualDataSumm!PivotTable1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3381396098.6554003</c:v>
                </c:pt>
                <c:pt idx="1">
                  <c:v>3437253458.2235703</c:v>
                </c:pt>
                <c:pt idx="2">
                  <c:v>3370084709.6114292</c:v>
                </c:pt>
                <c:pt idx="3">
                  <c:v>3245166642.8919578</c:v>
                </c:pt>
                <c:pt idx="4">
                  <c:v>3353468834.5121541</c:v>
                </c:pt>
                <c:pt idx="5">
                  <c:v>3337714644.460043</c:v>
                </c:pt>
                <c:pt idx="6">
                  <c:v>3302327427.2050533</c:v>
                </c:pt>
                <c:pt idx="7">
                  <c:v>3306067867.81322</c:v>
                </c:pt>
                <c:pt idx="8">
                  <c:v>3248466267.3010745</c:v>
                </c:pt>
                <c:pt idx="9">
                  <c:v>3247167562.4024882</c:v>
                </c:pt>
                <c:pt idx="10">
                  <c:v>3279837650.8558736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3391887821.4432597</c:v>
                </c:pt>
                <c:pt idx="1">
                  <c:v>3420290348.5405598</c:v>
                </c:pt>
                <c:pt idx="2">
                  <c:v>3355008827.1199918</c:v>
                </c:pt>
                <c:pt idx="3">
                  <c:v>3257754032.0184965</c:v>
                </c:pt>
                <c:pt idx="4">
                  <c:v>3370122661.184032</c:v>
                </c:pt>
                <c:pt idx="5">
                  <c:v>3328632116.3325319</c:v>
                </c:pt>
                <c:pt idx="6">
                  <c:v>3329610055.4615049</c:v>
                </c:pt>
                <c:pt idx="7">
                  <c:v>3288078432.1785402</c:v>
                </c:pt>
                <c:pt idx="8">
                  <c:v>3238572906.4181786</c:v>
                </c:pt>
                <c:pt idx="9">
                  <c:v>3237527853.9670334</c:v>
                </c:pt>
                <c:pt idx="10">
                  <c:v>3291466109.268167</c:v>
                </c:pt>
                <c:pt idx="11">
                  <c:v>3226441829.9669929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85824"/>
        <c:axId val="391574272"/>
      </c:lineChart>
      <c:catAx>
        <c:axId val="385485824"/>
        <c:scaling>
          <c:orientation val="minMax"/>
        </c:scaling>
        <c:delete val="0"/>
        <c:axPos val="b"/>
        <c:majorTickMark val="out"/>
        <c:minorTickMark val="none"/>
        <c:tickLblPos val="nextTo"/>
        <c:crossAx val="391574272"/>
        <c:crosses val="autoZero"/>
        <c:auto val="1"/>
        <c:lblAlgn val="ctr"/>
        <c:lblOffset val="100"/>
        <c:noMultiLvlLbl val="0"/>
      </c:catAx>
      <c:valAx>
        <c:axId val="3915742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85485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52387</xdr:rowOff>
    </xdr:from>
    <xdr:to>
      <xdr:col>14</xdr:col>
      <xdr:colOff>333375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52387</xdr:rowOff>
    </xdr:from>
    <xdr:to>
      <xdr:col>15</xdr:col>
      <xdr:colOff>228600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9</xdr:row>
      <xdr:rowOff>52387</xdr:rowOff>
    </xdr:from>
    <xdr:to>
      <xdr:col>15</xdr:col>
      <xdr:colOff>104775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2740.458150115737" createdVersion="4" refreshedVersion="4" minRefreshableVersion="3" recordCount="132">
  <cacheSource type="worksheet">
    <worksheetSource ref="A1:E133" sheet="Predicted Monthly Data Summ"/>
  </cacheSource>
  <cacheFields count="6">
    <cacheField name="Date" numFmtId="17">
      <sharedItems containsSemiMixedTypes="0" containsNonDate="0" containsDate="1" containsString="0" minDate="2006-01-01T00:00:00" maxDate="2016-12-02T00:00:00" count="132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</cacheField>
    <cacheField name="Year" numFmtId="0">
      <sharedItems containsSemiMixedTypes="0" containsString="0" containsNumber="1" containsInteger="1" minValue="2006" maxValue="2016" count="11"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WSkWh" numFmtId="0">
      <sharedItems containsSemiMixedTypes="0" containsString="0" containsNumber="1" minValue="241174662.588337" maxValue="340586637.676503" count="132">
        <n v="292172306.44338095"/>
        <n v="272081318.11013204"/>
        <n v="285536313.71320099"/>
        <n v="251155214.75177601"/>
        <n v="267608274.54859403"/>
        <n v="286165019.83911902"/>
        <n v="331057754.92952901"/>
        <n v="310286558.22231001"/>
        <n v="258965629.98123401"/>
        <n v="268955158.37625802"/>
        <n v="270891308.85303301"/>
        <n v="286521240.88683301"/>
        <n v="298478399.48084098"/>
        <n v="288286802.00205398"/>
        <n v="286518846.70335001"/>
        <n v="258988167.65039"/>
        <n v="266745793.32102999"/>
        <n v="302853374.67228395"/>
        <n v="300346552.09860498"/>
        <n v="315923049.58981103"/>
        <n v="279119816.78606105"/>
        <n v="274138531.02196902"/>
        <n v="272761840.89269102"/>
        <n v="293092284.00448501"/>
        <n v="299942704.32808298"/>
        <n v="284522941.95013797"/>
        <n v="283806794.03550196"/>
        <n v="253449569.99474803"/>
        <n v="246869500.401784"/>
        <n v="286127652.243559"/>
        <n v="317526292.285842"/>
        <n v="291847639.99725401"/>
        <n v="282147093.68074501"/>
        <n v="260387807.154396"/>
        <n v="267098290.25076997"/>
        <n v="296358423.28860795"/>
        <n v="305668858.53714204"/>
        <n v="262596040.12950501"/>
        <n v="276462970.64750099"/>
        <n v="249154028.972579"/>
        <n v="248973832.55212599"/>
        <n v="263632256.13721699"/>
        <n v="272951410.853921"/>
        <n v="298728244.69562304"/>
        <n v="262187811.861671"/>
        <n v="257252255.29813802"/>
        <n v="256518679.56912902"/>
        <n v="291040253.63740605"/>
        <n v="299693945.09863394"/>
        <n v="266679318.68030301"/>
        <n v="267938979.41640699"/>
        <n v="241174662.588337"/>
        <n v="267192400.38942596"/>
        <n v="286501881.53331602"/>
        <n v="332611858.49771202"/>
        <n v="323581549.93655503"/>
        <n v="262423718.80932599"/>
        <n v="252737833.92640099"/>
        <n v="261356987.16899699"/>
        <n v="291575698.46674001"/>
        <n v="299028119.50060898"/>
        <n v="267752051.99860099"/>
        <n v="281118404.318618"/>
        <n v="249463912.47478601"/>
        <n v="257879391.42596701"/>
        <n v="277024119.36416501"/>
        <n v="340586637.676503"/>
        <n v="309451261.567936"/>
        <n v="268737197.70178598"/>
        <n v="255540406.367055"/>
        <n v="254956505.45236599"/>
        <n v="276176636.611651"/>
        <n v="288756707.62549597"/>
        <n v="263542807.65171102"/>
        <n v="262902298.90142804"/>
        <n v="241397332.90564799"/>
        <n v="264317392.02713999"/>
        <n v="290984638.05059999"/>
        <n v="340224689.89488"/>
        <n v="304103463.34671998"/>
        <n v="261431887.73005"/>
        <n v="253090683.79527998"/>
        <n v="260257012.58787"/>
        <n v="271318512.68822998"/>
        <n v="289028083.10213"/>
        <n v="262923882.88510999"/>
        <n v="276399140.06084001"/>
        <n v="251559657.87858999"/>
        <n v="259292767.38784999"/>
        <n v="276488890.97894996"/>
        <n v="321360910.53985"/>
        <n v="294077654.34210002"/>
        <n v="263651260.11155"/>
        <n v="260653965.28414997"/>
        <n v="264090009.4479"/>
        <n v="286541645.7942"/>
        <n v="305565831.27055001"/>
        <n v="270815719.89115"/>
        <n v="288334650.87799996"/>
        <n v="244891793.1027"/>
        <n v="251932845.63464999"/>
        <n v="284020071.89416498"/>
        <n v="286589934.20177501"/>
        <n v="283886914.21135497"/>
        <n v="261909060.011345"/>
        <n v="246312911.15946501"/>
        <n v="259222283.88045999"/>
        <n v="264984251.16545999"/>
        <n v="295610064.15915"/>
        <n v="273794059.48680001"/>
        <n v="274944756.59875"/>
        <n v="243467764.0641"/>
        <n v="259171104.79855001"/>
        <n v="267555111.81316927"/>
        <n v="301591564.13077694"/>
        <n v="290631165.02794999"/>
        <n v="282606929.06945771"/>
        <n v="248711081.15715387"/>
        <n v="248719362.28243461"/>
        <n v="260364599.81419617"/>
        <n v="284288401.1815384"/>
        <n v="260206836.05153847"/>
        <n v="259744950.18307692"/>
        <n v="243642397.68692306"/>
        <n v="254740741.33615384"/>
        <n v="277338997.10153848"/>
        <n v="319936562.1415385"/>
        <n v="332506256.14538461"/>
        <n v="278729526.85461545"/>
        <n v="249175655.47076926"/>
        <n v="248814601.71076927"/>
        <n v="270712724.99202764"/>
      </sharedItems>
    </cacheField>
    <cacheField name="Predicted Value" numFmtId="0">
      <sharedItems containsSemiMixedTypes="0" containsString="0" containsNumber="1" minValue="249605396.25973427" maxValue="356418798.87659717" count="132">
        <n v="285636891.12652063"/>
        <n v="273988705.96668798"/>
        <n v="289472109.09968126"/>
        <n v="257417173.99442589"/>
        <n v="277885757.41859138"/>
        <n v="280844398.49264938"/>
        <n v="345567476.67099673"/>
        <n v="301818687.99654931"/>
        <n v="253398822.43294495"/>
        <n v="271248800.64429253"/>
        <n v="273580178.86146098"/>
        <n v="281028818.73845899"/>
        <n v="293285460.4936648"/>
        <n v="282807947.38931412"/>
        <n v="284709362.74915284"/>
        <n v="263622579.1524505"/>
        <n v="274659731.43098104"/>
        <n v="295711169.93132424"/>
        <n v="300542633.73183036"/>
        <n v="315517648.4502213"/>
        <n v="268673693.23286355"/>
        <n v="275461774.05538064"/>
        <n v="276948914.97264069"/>
        <n v="288349432.95073551"/>
        <n v="289638581.57900023"/>
        <n v="280350577.63581526"/>
        <n v="283078218.31230295"/>
        <n v="260055635.01346976"/>
        <n v="260417357.05089289"/>
        <n v="290694022.40872198"/>
        <n v="318478801.03081989"/>
        <n v="282983497.10680509"/>
        <n v="260265900.86350852"/>
        <n v="266887724.60586661"/>
        <n v="270840148.41770476"/>
        <n v="291318363.09508407"/>
        <n v="299906838.73368657"/>
        <n v="266264900.29826874"/>
        <n v="280544946.62538713"/>
        <n v="259019797.76858169"/>
        <n v="253329256.33784938"/>
        <n v="269419846.2721507"/>
        <n v="267535198.3270638"/>
        <n v="294662102.41889948"/>
        <n v="254724600.86461306"/>
        <n v="263314454.80371428"/>
        <n v="262657094.31542063"/>
        <n v="286374995.25286096"/>
        <n v="287409500.70579726"/>
        <n v="265223158.49371982"/>
        <n v="274544455.77250189"/>
        <n v="249605396.25973427"/>
        <n v="272097913.98609394"/>
        <n v="281747737.5446257"/>
        <n v="336258977.53780365"/>
        <n v="330591770.62929988"/>
        <n v="260125015.65685409"/>
        <n v="255436788.46009505"/>
        <n v="266981577.13833368"/>
        <n v="290100368.99917239"/>
        <n v="290410157.66506022"/>
        <n v="266763503.73685336"/>
        <n v="283226726.35623908"/>
        <n v="252492111.45533252"/>
        <n v="260101892.80459923"/>
        <n v="267306127.06644541"/>
        <n v="355255608.90817916"/>
        <n v="302250372.49597263"/>
        <n v="261084208.61534649"/>
        <n v="253542328.21337444"/>
        <n v="260936376.79387498"/>
        <n v="275262702.22125447"/>
        <n v="280447384.37006116"/>
        <n v="263405042.86722946"/>
        <n v="263243745.8350032"/>
        <n v="251572857.77883339"/>
        <n v="266488477.82871783"/>
        <n v="295288648.45149064"/>
        <n v="356418798.87659717"/>
        <n v="299426366.49974638"/>
        <n v="257515072.63047022"/>
        <n v="258525410.50780696"/>
        <n v="265329538.82012463"/>
        <n v="271948710.99542409"/>
        <n v="282806083.24610853"/>
        <n v="263379400.44161326"/>
        <n v="274047061.19655436"/>
        <n v="256778671.18565387"/>
        <n v="267008312.25505012"/>
        <n v="272023784.95604086"/>
        <n v="322688827.03320229"/>
        <n v="285283347.94219899"/>
        <n v="256686674.55538356"/>
        <n v="257217320.6846509"/>
        <n v="267061014.29521829"/>
        <n v="283097934.38686538"/>
        <n v="294314607.62994558"/>
        <n v="271252648.14883411"/>
        <n v="284070999.237809"/>
        <n v="253025739.26083511"/>
        <n v="254345253.6053561"/>
        <n v="285534190.52647346"/>
        <n v="274551753.49742573"/>
        <n v="274524484.9067741"/>
        <n v="250810420.60679942"/>
        <n v="255587084.04220247"/>
        <n v="264730802.04298043"/>
        <n v="275824922.91274256"/>
        <n v="289079394.66059738"/>
        <n v="275775576.04005414"/>
        <n v="279724065.15385056"/>
        <n v="250706383.76415271"/>
        <n v="265275463.42949152"/>
        <n v="256565672.35363787"/>
        <n v="293538640.9985013"/>
        <n v="279317858.46190548"/>
        <n v="272976399.56261677"/>
        <n v="252883886.39026499"/>
        <n v="255258842.91934532"/>
        <n v="266425670.23261493"/>
        <n v="277716999.94349873"/>
        <n v="262418920.72280258"/>
        <n v="266277886.20371109"/>
        <n v="254708401.59944069"/>
        <n v="262201045.17312652"/>
        <n v="271250794.10140061"/>
        <n v="318048165.43816155"/>
        <n v="332166406.20513558"/>
        <n v="264043562.9227137"/>
        <n v="250158909.53684098"/>
        <n v="256229477.39383972"/>
        <n v="276245540.02749485"/>
      </sharedItems>
    </cacheField>
    <cacheField name="Absolute % Error" numFmtId="166">
      <sharedItems containsSemiMixedTypes="0" containsString="0" containsNumber="1" minValue="5.2274158308133513E-4" maxValue="7.7552430300754691E-2" count="132">
        <n v="2.236835994627983E-2"/>
        <n v="7.0103595123861958E-3"/>
        <n v="1.3783869852832352E-2"/>
        <n v="2.4932626817399588E-2"/>
        <n v="3.8404951742742548E-2"/>
        <n v="1.8592843211447982E-2"/>
        <n v="4.3828369900461454E-2"/>
        <n v="2.7290483591280001E-2"/>
        <n v="2.1496318058471544E-2"/>
        <n v="8.5279727739067928E-3"/>
        <n v="9.9260106195831234E-3"/>
        <n v="1.9169336735294112E-2"/>
        <n v="1.7398039510425307E-2"/>
        <n v="1.9004874918626437E-2"/>
        <n v="6.3154098762328E-3"/>
        <n v="1.7894298199431752E-2"/>
        <n v="2.9668464538545065E-2"/>
        <n v="2.3583044926239458E-2"/>
        <n v="6.5285128747210317E-4"/>
        <n v="1.2832274825027572E-3"/>
        <n v="3.7425230761039867E-2"/>
        <n v="4.8269137084767533E-3"/>
        <n v="1.5350659264676764E-2"/>
        <n v="1.6182108204789603E-2"/>
        <n v="3.4353636879301791E-2"/>
        <n v="1.4664421384529011E-2"/>
        <n v="2.5671539177736205E-3"/>
        <n v="2.6064613243804755E-2"/>
        <n v="5.4878616544609751E-2"/>
        <n v="1.5959206072386083E-2"/>
        <n v="2.9997791304804092E-3"/>
        <n v="3.0372501523508396E-2"/>
        <n v="7.7552430300754691E-2"/>
        <n v="2.4962449365444023E-2"/>
        <n v="1.4009292846546034E-2"/>
        <n v="1.700663722527513E-2"/>
        <n v="1.8850529396521185E-2"/>
        <n v="1.397149845425829E-2"/>
        <n v="1.4765000782295682E-2"/>
        <n v="3.9597067070059208E-2"/>
        <n v="1.7493500184649013E-2"/>
        <n v="2.1953270133687086E-2"/>
        <n v="1.9843138051247749E-2"/>
        <n v="1.3611509286196199E-2"/>
        <n v="2.8465133234322492E-2"/>
        <n v="2.3565194787313223E-2"/>
        <n v="2.3929698829739107E-2"/>
        <n v="1.6029598401729416E-2"/>
        <n v="4.0989965242019449E-2"/>
        <n v="5.4603416334989439E-3"/>
        <n v="2.4652913026996535E-2"/>
        <n v="3.4956962646560251E-2"/>
        <n v="1.8359480245389904E-2"/>
        <n v="1.6593761839352801E-2"/>
        <n v="1.0965090230289314E-2"/>
        <n v="2.1664463545957278E-2"/>
        <n v="8.7595098602428947E-3"/>
        <n v="1.0678870241801681E-2"/>
        <n v="2.1520717813064444E-2"/>
        <n v="5.0598505819438623E-3"/>
        <n v="2.8819904462299935E-2"/>
        <n v="3.6920287047988473E-3"/>
        <n v="7.4997652420918009E-3"/>
        <n v="1.2138825814545711E-2"/>
        <n v="8.6183753046053767E-3"/>
        <n v="3.5079950150278094E-2"/>
        <n v="4.3069720326518172E-2"/>
        <n v="2.326986497155549E-2"/>
        <n v="2.847759503294333E-2"/>
        <n v="7.8190301959939323E-3"/>
        <n v="2.3454476405295001E-2"/>
        <n v="3.3092386148567479E-3"/>
        <n v="2.8776208607460704E-2"/>
        <n v="5.2274158308133513E-4"/>
        <n v="1.2987597864375262E-3"/>
        <n v="4.2152598583856678E-2"/>
        <n v="8.2139347128353558E-3"/>
        <n v="1.4791194578946171E-2"/>
        <n v="4.7598276852631419E-2"/>
        <n v="1.5379952584233022E-2"/>
        <n v="1.4982162786600141E-2"/>
        <n v="2.1473436441947501E-2"/>
        <n v="1.9490449774305307E-2"/>
        <n v="2.3227250545865617E-3"/>
        <n v="2.1527319384472679E-2"/>
        <n v="1.7325073382638042E-3"/>
        <n v="8.5097184592105336E-3"/>
        <n v="2.0746622694099565E-2"/>
        <n v="2.9756112925661472E-2"/>
        <n v="1.6149314379683515E-2"/>
        <n v="4.1321655801931367E-3"/>
        <n v="2.9904708059425116E-2"/>
        <n v="2.6415900888240574E-2"/>
        <n v="1.3184701010600947E-2"/>
        <n v="1.124997061997688E-2"/>
        <n v="1.2018188133839256E-2"/>
        <n v="3.68209481859329E-2"/>
        <n v="1.6133784916906885E-3"/>
        <n v="1.4787163551823653E-2"/>
        <n v="3.3214449757914072E-2"/>
        <n v="9.5755992618943801E-3"/>
        <n v="5.3310268609209153E-3"/>
        <n v="4.2004897128988979E-2"/>
        <n v="3.2979432428542656E-2"/>
        <n v="4.2375927751658611E-2"/>
        <n v="3.7651996556255556E-2"/>
        <n v="2.1250172169074339E-2"/>
        <n v="4.0910626573476973E-2"/>
        <n v="2.2092175775979842E-2"/>
        <n v="7.2372518124326178E-3"/>
        <n v="1.7382795781319106E-2"/>
        <n v="2.9731326970033414E-2"/>
        <n v="2.3553392017548951E-2"/>
        <n v="4.1073554472789139E-2"/>
        <n v="2.6701420364608444E-2"/>
        <n v="3.8926680712154556E-2"/>
        <n v="3.4077471272737268E-2"/>
        <n v="1.6777721417544838E-2"/>
        <n v="2.629260776844854E-2"/>
        <n v="2.3279164766424172E-2"/>
        <n v="2.3115263270425741E-2"/>
        <n v="8.5012550201639218E-3"/>
        <n v="2.51513494912203E-2"/>
        <n v="4.5419040436210499E-2"/>
        <n v="2.9285868439583942E-2"/>
        <n v="2.1952206735314873E-2"/>
        <n v="5.9024098112973114E-3"/>
        <n v="1.0220858524250752E-3"/>
        <n v="5.2688942207267157E-2"/>
        <n v="3.9460278100364593E-3"/>
        <n v="2.9800806030225509E-2"/>
        <n v="2.0437957010074597E-2"/>
      </sharedItems>
    </cacheField>
    <cacheField name="Absolute % Error " numFmtId="0" formula=" ABS('Predicted Value'-WSkWh)/W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2740.458151273146" createdVersion="4" refreshedVersion="4" minRefreshableVersion="3" recordCount="132">
  <cacheSource type="worksheet">
    <worksheetSource ref="A1:E133" sheet="Predicted Monthly Data Summ"/>
  </cacheSource>
  <cacheFields count="5">
    <cacheField name="Date" numFmtId="17">
      <sharedItems containsSemiMixedTypes="0" containsNonDate="0" containsDate="1" containsString="0" minDate="2006-01-01T00:00:00" maxDate="2016-12-02T00:00:00" count="132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</cacheField>
    <cacheField name="Year" numFmtId="0">
      <sharedItems containsSemiMixedTypes="0" containsString="0" containsNumber="1" containsInteger="1" minValue="2006" maxValue="2016" count="11"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WSkWh" numFmtId="0">
      <sharedItems containsSemiMixedTypes="0" containsString="0" containsNumber="1" minValue="241174662.588337" maxValue="340586637.676503" count="132">
        <n v="292172306.44338095"/>
        <n v="272081318.11013204"/>
        <n v="285536313.71320099"/>
        <n v="251155214.75177601"/>
        <n v="267608274.54859403"/>
        <n v="286165019.83911902"/>
        <n v="331057754.92952901"/>
        <n v="310286558.22231001"/>
        <n v="258965629.98123401"/>
        <n v="268955158.37625802"/>
        <n v="270891308.85303301"/>
        <n v="286521240.88683301"/>
        <n v="298478399.48084098"/>
        <n v="288286802.00205398"/>
        <n v="286518846.70335001"/>
        <n v="258988167.65039"/>
        <n v="266745793.32102999"/>
        <n v="302853374.67228395"/>
        <n v="300346552.09860498"/>
        <n v="315923049.58981103"/>
        <n v="279119816.78606105"/>
        <n v="274138531.02196902"/>
        <n v="272761840.89269102"/>
        <n v="293092284.00448501"/>
        <n v="299942704.32808298"/>
        <n v="284522941.95013797"/>
        <n v="283806794.03550196"/>
        <n v="253449569.99474803"/>
        <n v="246869500.401784"/>
        <n v="286127652.243559"/>
        <n v="317526292.285842"/>
        <n v="291847639.99725401"/>
        <n v="282147093.68074501"/>
        <n v="260387807.154396"/>
        <n v="267098290.25076997"/>
        <n v="296358423.28860795"/>
        <n v="305668858.53714204"/>
        <n v="262596040.12950501"/>
        <n v="276462970.64750099"/>
        <n v="249154028.972579"/>
        <n v="248973832.55212599"/>
        <n v="263632256.13721699"/>
        <n v="272951410.853921"/>
        <n v="298728244.69562304"/>
        <n v="262187811.861671"/>
        <n v="257252255.29813802"/>
        <n v="256518679.56912902"/>
        <n v="291040253.63740605"/>
        <n v="299693945.09863394"/>
        <n v="266679318.68030301"/>
        <n v="267938979.41640699"/>
        <n v="241174662.588337"/>
        <n v="267192400.38942596"/>
        <n v="286501881.53331602"/>
        <n v="332611858.49771202"/>
        <n v="323581549.93655503"/>
        <n v="262423718.80932599"/>
        <n v="252737833.92640099"/>
        <n v="261356987.16899699"/>
        <n v="291575698.46674001"/>
        <n v="299028119.50060898"/>
        <n v="267752051.99860099"/>
        <n v="281118404.318618"/>
        <n v="249463912.47478601"/>
        <n v="257879391.42596701"/>
        <n v="277024119.36416501"/>
        <n v="340586637.676503"/>
        <n v="309451261.567936"/>
        <n v="268737197.70178598"/>
        <n v="255540406.367055"/>
        <n v="254956505.45236599"/>
        <n v="276176636.611651"/>
        <n v="288756707.62549597"/>
        <n v="263542807.65171102"/>
        <n v="262902298.90142804"/>
        <n v="241397332.90564799"/>
        <n v="264317392.02713999"/>
        <n v="290984638.05059999"/>
        <n v="340224689.89488"/>
        <n v="304103463.34671998"/>
        <n v="261431887.73005"/>
        <n v="253090683.79527998"/>
        <n v="260257012.58787"/>
        <n v="271318512.68822998"/>
        <n v="289028083.10213"/>
        <n v="262923882.88510999"/>
        <n v="276399140.06084001"/>
        <n v="251559657.87858999"/>
        <n v="259292767.38784999"/>
        <n v="276488890.97894996"/>
        <n v="321360910.53985"/>
        <n v="294077654.34210002"/>
        <n v="263651260.11155"/>
        <n v="260653965.28414997"/>
        <n v="264090009.4479"/>
        <n v="286541645.7942"/>
        <n v="305565831.27055001"/>
        <n v="270815719.89115"/>
        <n v="288334650.87799996"/>
        <n v="244891793.1027"/>
        <n v="251932845.63464999"/>
        <n v="284020071.89416498"/>
        <n v="286589934.20177501"/>
        <n v="283886914.21135497"/>
        <n v="261909060.011345"/>
        <n v="246312911.15946501"/>
        <n v="259222283.88045999"/>
        <n v="264984251.16545999"/>
        <n v="295610064.15915"/>
        <n v="273794059.48680001"/>
        <n v="274944756.59875"/>
        <n v="243467764.0641"/>
        <n v="259171104.79855001"/>
        <n v="267555111.81316927"/>
        <n v="301591564.13077694"/>
        <n v="290631165.02794999"/>
        <n v="282606929.06945771"/>
        <n v="248711081.15715387"/>
        <n v="248719362.28243461"/>
        <n v="260364599.81419617"/>
        <n v="284288401.1815384"/>
        <n v="260206836.05153847"/>
        <n v="259744950.18307692"/>
        <n v="243642397.68692306"/>
        <n v="254740741.33615384"/>
        <n v="277338997.10153848"/>
        <n v="319936562.1415385"/>
        <n v="332506256.14538461"/>
        <n v="278729526.85461545"/>
        <n v="249175655.47076926"/>
        <n v="248814601.71076927"/>
        <n v="270712724.99202764"/>
      </sharedItems>
    </cacheField>
    <cacheField name="Predicted Value" numFmtId="0">
      <sharedItems containsSemiMixedTypes="0" containsString="0" containsNumber="1" minValue="249605396.25973427" maxValue="356418798.87659717" count="132">
        <n v="285636891.12652063"/>
        <n v="273988705.96668798"/>
        <n v="289472109.09968126"/>
        <n v="257417173.99442589"/>
        <n v="277885757.41859138"/>
        <n v="280844398.49264938"/>
        <n v="345567476.67099673"/>
        <n v="301818687.99654931"/>
        <n v="253398822.43294495"/>
        <n v="271248800.64429253"/>
        <n v="273580178.86146098"/>
        <n v="281028818.73845899"/>
        <n v="293285460.4936648"/>
        <n v="282807947.38931412"/>
        <n v="284709362.74915284"/>
        <n v="263622579.1524505"/>
        <n v="274659731.43098104"/>
        <n v="295711169.93132424"/>
        <n v="300542633.73183036"/>
        <n v="315517648.4502213"/>
        <n v="268673693.23286355"/>
        <n v="275461774.05538064"/>
        <n v="276948914.97264069"/>
        <n v="288349432.95073551"/>
        <n v="289638581.57900023"/>
        <n v="280350577.63581526"/>
        <n v="283078218.31230295"/>
        <n v="260055635.01346976"/>
        <n v="260417357.05089289"/>
        <n v="290694022.40872198"/>
        <n v="318478801.03081989"/>
        <n v="282983497.10680509"/>
        <n v="260265900.86350852"/>
        <n v="266887724.60586661"/>
        <n v="270840148.41770476"/>
        <n v="291318363.09508407"/>
        <n v="299906838.73368657"/>
        <n v="266264900.29826874"/>
        <n v="280544946.62538713"/>
        <n v="259019797.76858169"/>
        <n v="253329256.33784938"/>
        <n v="269419846.2721507"/>
        <n v="267535198.3270638"/>
        <n v="294662102.41889948"/>
        <n v="254724600.86461306"/>
        <n v="263314454.80371428"/>
        <n v="262657094.31542063"/>
        <n v="286374995.25286096"/>
        <n v="287409500.70579726"/>
        <n v="265223158.49371982"/>
        <n v="274544455.77250189"/>
        <n v="249605396.25973427"/>
        <n v="272097913.98609394"/>
        <n v="281747737.5446257"/>
        <n v="336258977.53780365"/>
        <n v="330591770.62929988"/>
        <n v="260125015.65685409"/>
        <n v="255436788.46009505"/>
        <n v="266981577.13833368"/>
        <n v="290100368.99917239"/>
        <n v="290410157.66506022"/>
        <n v="266763503.73685336"/>
        <n v="283226726.35623908"/>
        <n v="252492111.45533252"/>
        <n v="260101892.80459923"/>
        <n v="267306127.06644541"/>
        <n v="355255608.90817916"/>
        <n v="302250372.49597263"/>
        <n v="261084208.61534649"/>
        <n v="253542328.21337444"/>
        <n v="260936376.79387498"/>
        <n v="275262702.22125447"/>
        <n v="280447384.37006116"/>
        <n v="263405042.86722946"/>
        <n v="263243745.8350032"/>
        <n v="251572857.77883339"/>
        <n v="266488477.82871783"/>
        <n v="295288648.45149064"/>
        <n v="356418798.87659717"/>
        <n v="299426366.49974638"/>
        <n v="257515072.63047022"/>
        <n v="258525410.50780696"/>
        <n v="265329538.82012463"/>
        <n v="271948710.99542409"/>
        <n v="282806083.24610853"/>
        <n v="263379400.44161326"/>
        <n v="274047061.19655436"/>
        <n v="256778671.18565387"/>
        <n v="267008312.25505012"/>
        <n v="272023784.95604086"/>
        <n v="322688827.03320229"/>
        <n v="285283347.94219899"/>
        <n v="256686674.55538356"/>
        <n v="257217320.6846509"/>
        <n v="267061014.29521829"/>
        <n v="283097934.38686538"/>
        <n v="294314607.62994558"/>
        <n v="271252648.14883411"/>
        <n v="284070999.237809"/>
        <n v="253025739.26083511"/>
        <n v="254345253.6053561"/>
        <n v="285534190.52647346"/>
        <n v="274551753.49742573"/>
        <n v="274524484.9067741"/>
        <n v="250810420.60679942"/>
        <n v="255587084.04220247"/>
        <n v="264730802.04298043"/>
        <n v="275824922.91274256"/>
        <n v="289079394.66059738"/>
        <n v="275775576.04005414"/>
        <n v="279724065.15385056"/>
        <n v="250706383.76415271"/>
        <n v="265275463.42949152"/>
        <n v="256565672.35363787"/>
        <n v="293538640.9985013"/>
        <n v="279317858.46190548"/>
        <n v="272976399.56261677"/>
        <n v="252883886.39026499"/>
        <n v="255258842.91934532"/>
        <n v="266425670.23261493"/>
        <n v="277716999.94349873"/>
        <n v="262418920.72280258"/>
        <n v="266277886.20371109"/>
        <n v="254708401.59944069"/>
        <n v="262201045.17312652"/>
        <n v="271250794.10140061"/>
        <n v="318048165.43816155"/>
        <n v="332166406.20513558"/>
        <n v="264043562.9227137"/>
        <n v="250158909.53684098"/>
        <n v="256229477.39383972"/>
        <n v="276245540.02749485"/>
      </sharedItems>
    </cacheField>
    <cacheField name="Absolute % Error" numFmtId="166">
      <sharedItems containsSemiMixedTypes="0" containsString="0" containsNumber="1" minValue="5.2274158308133513E-4" maxValue="7.7552430300754691E-2" count="132">
        <n v="2.236835994627983E-2"/>
        <n v="7.0103595123861958E-3"/>
        <n v="1.3783869852832352E-2"/>
        <n v="2.4932626817399588E-2"/>
        <n v="3.8404951742742548E-2"/>
        <n v="1.8592843211447982E-2"/>
        <n v="4.3828369900461454E-2"/>
        <n v="2.7290483591280001E-2"/>
        <n v="2.1496318058471544E-2"/>
        <n v="8.5279727739067928E-3"/>
        <n v="9.9260106195831234E-3"/>
        <n v="1.9169336735294112E-2"/>
        <n v="1.7398039510425307E-2"/>
        <n v="1.9004874918626437E-2"/>
        <n v="6.3154098762328E-3"/>
        <n v="1.7894298199431752E-2"/>
        <n v="2.9668464538545065E-2"/>
        <n v="2.3583044926239458E-2"/>
        <n v="6.5285128747210317E-4"/>
        <n v="1.2832274825027572E-3"/>
        <n v="3.7425230761039867E-2"/>
        <n v="4.8269137084767533E-3"/>
        <n v="1.5350659264676764E-2"/>
        <n v="1.6182108204789603E-2"/>
        <n v="3.4353636879301791E-2"/>
        <n v="1.4664421384529011E-2"/>
        <n v="2.5671539177736205E-3"/>
        <n v="2.6064613243804755E-2"/>
        <n v="5.4878616544609751E-2"/>
        <n v="1.5959206072386083E-2"/>
        <n v="2.9997791304804092E-3"/>
        <n v="3.0372501523508396E-2"/>
        <n v="7.7552430300754691E-2"/>
        <n v="2.4962449365444023E-2"/>
        <n v="1.4009292846546034E-2"/>
        <n v="1.700663722527513E-2"/>
        <n v="1.8850529396521185E-2"/>
        <n v="1.397149845425829E-2"/>
        <n v="1.4765000782295682E-2"/>
        <n v="3.9597067070059208E-2"/>
        <n v="1.7493500184649013E-2"/>
        <n v="2.1953270133687086E-2"/>
        <n v="1.9843138051247749E-2"/>
        <n v="1.3611509286196199E-2"/>
        <n v="2.8465133234322492E-2"/>
        <n v="2.3565194787313223E-2"/>
        <n v="2.3929698829739107E-2"/>
        <n v="1.6029598401729416E-2"/>
        <n v="4.0989965242019449E-2"/>
        <n v="5.4603416334989439E-3"/>
        <n v="2.4652913026996535E-2"/>
        <n v="3.4956962646560251E-2"/>
        <n v="1.8359480245389904E-2"/>
        <n v="1.6593761839352801E-2"/>
        <n v="1.0965090230289314E-2"/>
        <n v="2.1664463545957278E-2"/>
        <n v="8.7595098602428947E-3"/>
        <n v="1.0678870241801681E-2"/>
        <n v="2.1520717813064444E-2"/>
        <n v="5.0598505819438623E-3"/>
        <n v="2.8819904462299935E-2"/>
        <n v="3.6920287047988473E-3"/>
        <n v="7.4997652420918009E-3"/>
        <n v="1.2138825814545711E-2"/>
        <n v="8.6183753046053767E-3"/>
        <n v="3.5079950150278094E-2"/>
        <n v="4.3069720326518172E-2"/>
        <n v="2.326986497155549E-2"/>
        <n v="2.847759503294333E-2"/>
        <n v="7.8190301959939323E-3"/>
        <n v="2.3454476405295001E-2"/>
        <n v="3.3092386148567479E-3"/>
        <n v="2.8776208607460704E-2"/>
        <n v="5.2274158308133513E-4"/>
        <n v="1.2987597864375262E-3"/>
        <n v="4.2152598583856678E-2"/>
        <n v="8.2139347128353558E-3"/>
        <n v="1.4791194578946171E-2"/>
        <n v="4.7598276852631419E-2"/>
        <n v="1.5379952584233022E-2"/>
        <n v="1.4982162786600141E-2"/>
        <n v="2.1473436441947501E-2"/>
        <n v="1.9490449774305307E-2"/>
        <n v="2.3227250545865617E-3"/>
        <n v="2.1527319384472679E-2"/>
        <n v="1.7325073382638042E-3"/>
        <n v="8.5097184592105336E-3"/>
        <n v="2.0746622694099565E-2"/>
        <n v="2.9756112925661472E-2"/>
        <n v="1.6149314379683515E-2"/>
        <n v="4.1321655801931367E-3"/>
        <n v="2.9904708059425116E-2"/>
        <n v="2.6415900888240574E-2"/>
        <n v="1.3184701010600947E-2"/>
        <n v="1.124997061997688E-2"/>
        <n v="1.2018188133839256E-2"/>
        <n v="3.68209481859329E-2"/>
        <n v="1.6133784916906885E-3"/>
        <n v="1.4787163551823653E-2"/>
        <n v="3.3214449757914072E-2"/>
        <n v="9.5755992618943801E-3"/>
        <n v="5.3310268609209153E-3"/>
        <n v="4.2004897128988979E-2"/>
        <n v="3.2979432428542656E-2"/>
        <n v="4.2375927751658611E-2"/>
        <n v="3.7651996556255556E-2"/>
        <n v="2.1250172169074339E-2"/>
        <n v="4.0910626573476973E-2"/>
        <n v="2.2092175775979842E-2"/>
        <n v="7.2372518124326178E-3"/>
        <n v="1.7382795781319106E-2"/>
        <n v="2.9731326970033414E-2"/>
        <n v="2.3553392017548951E-2"/>
        <n v="4.1073554472789139E-2"/>
        <n v="2.6701420364608444E-2"/>
        <n v="3.8926680712154556E-2"/>
        <n v="3.4077471272737268E-2"/>
        <n v="1.6777721417544838E-2"/>
        <n v="2.629260776844854E-2"/>
        <n v="2.3279164766424172E-2"/>
        <n v="2.3115263270425741E-2"/>
        <n v="8.5012550201639218E-3"/>
        <n v="2.51513494912203E-2"/>
        <n v="4.5419040436210499E-2"/>
        <n v="2.9285868439583942E-2"/>
        <n v="2.1952206735314873E-2"/>
        <n v="5.9024098112973114E-3"/>
        <n v="1.0220858524250752E-3"/>
        <n v="5.2688942207267157E-2"/>
        <n v="3.9460278100364593E-3"/>
        <n v="2.9800806030225509E-2"/>
        <n v="2.0437957010074597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2740.458204745373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6-01-01T00:00:00" maxDate="2017-12-02T00:00:00" count="144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</sharedItems>
    </cacheField>
    <cacheField name="Year" numFmtId="0">
      <sharedItems containsSemiMixedTypes="0" containsString="0" containsNumber="1" containsInteger="1" minValue="2006" maxValue="2017" count="12">
        <n v="2006"/>
        <n v="2007"/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WSkWh" numFmtId="0">
      <sharedItems containsString="0" containsBlank="1" containsNumber="1" minValue="241174662.588337" maxValue="340586637.676503" count="133">
        <n v="292172306.44338095"/>
        <n v="272081318.11013204"/>
        <n v="285536313.71320099"/>
        <n v="251155214.75177601"/>
        <n v="267608274.54859403"/>
        <n v="286165019.83911902"/>
        <n v="331057754.92952901"/>
        <n v="310286558.22231001"/>
        <n v="258965629.98123401"/>
        <n v="268955158.37625802"/>
        <n v="270891308.85303301"/>
        <n v="286521240.88683301"/>
        <n v="298478399.48084098"/>
        <n v="288286802.00205398"/>
        <n v="286518846.70335001"/>
        <n v="258988167.65039"/>
        <n v="266745793.32102999"/>
        <n v="302853374.67228395"/>
        <n v="300346552.09860498"/>
        <n v="315923049.58981103"/>
        <n v="279119816.78606105"/>
        <n v="274138531.02196902"/>
        <n v="272761840.89269102"/>
        <n v="293092284.00448501"/>
        <n v="299942704.32808298"/>
        <n v="284522941.95013797"/>
        <n v="283806794.03550196"/>
        <n v="253449569.99474803"/>
        <n v="246869500.401784"/>
        <n v="286127652.243559"/>
        <n v="317526292.285842"/>
        <n v="291847639.99725401"/>
        <n v="282147093.68074501"/>
        <n v="260387807.154396"/>
        <n v="267098290.25076997"/>
        <n v="296358423.28860795"/>
        <n v="305668858.53714204"/>
        <n v="262596040.12950501"/>
        <n v="276462970.64750099"/>
        <n v="249154028.972579"/>
        <n v="248973832.55212599"/>
        <n v="263632256.13721699"/>
        <n v="272951410.853921"/>
        <n v="298728244.69562304"/>
        <n v="262187811.861671"/>
        <n v="257252255.29813802"/>
        <n v="256518679.56912902"/>
        <n v="291040253.63740605"/>
        <n v="299693945.09863394"/>
        <n v="266679318.68030301"/>
        <n v="267938979.41640699"/>
        <n v="241174662.588337"/>
        <n v="267192400.38942596"/>
        <n v="286501881.53331602"/>
        <n v="332611858.49771202"/>
        <n v="323581549.93655503"/>
        <n v="262423718.80932599"/>
        <n v="252737833.92640099"/>
        <n v="261356987.16899699"/>
        <n v="291575698.46674001"/>
        <n v="299028119.50060898"/>
        <n v="267752051.99860099"/>
        <n v="281118404.318618"/>
        <n v="249463912.47478601"/>
        <n v="257879391.42596701"/>
        <n v="277024119.36416501"/>
        <n v="340586637.676503"/>
        <n v="309451261.567936"/>
        <n v="268737197.70178598"/>
        <n v="255540406.367055"/>
        <n v="254956505.45236599"/>
        <n v="276176636.611651"/>
        <n v="288756707.62549597"/>
        <n v="263542807.65171102"/>
        <n v="262902298.90142804"/>
        <n v="241397332.90564799"/>
        <n v="264317392.02713999"/>
        <n v="290984638.05059999"/>
        <n v="340224689.89488"/>
        <n v="304103463.34671998"/>
        <n v="261431887.73005"/>
        <n v="253090683.79527998"/>
        <n v="260257012.58787"/>
        <n v="271318512.68822998"/>
        <n v="289028083.10213"/>
        <n v="262923882.88510999"/>
        <n v="276399140.06084001"/>
        <n v="251559657.87858999"/>
        <n v="259292767.38784999"/>
        <n v="276488890.97894996"/>
        <n v="321360910.53985"/>
        <n v="294077654.34210002"/>
        <n v="263651260.11155"/>
        <n v="260653965.28414997"/>
        <n v="264090009.4479"/>
        <n v="286541645.7942"/>
        <n v="305565831.27055001"/>
        <n v="270815719.89115"/>
        <n v="288334650.87799996"/>
        <n v="244891793.1027"/>
        <n v="251932845.63464999"/>
        <n v="284020071.89416498"/>
        <n v="286589934.20177501"/>
        <n v="283886914.21135497"/>
        <n v="261909060.011345"/>
        <n v="246312911.15946501"/>
        <n v="259222283.88045999"/>
        <n v="264984251.16545999"/>
        <n v="295610064.15915"/>
        <n v="273794059.48680001"/>
        <n v="274944756.59875"/>
        <n v="243467764.0641"/>
        <n v="259171104.79855001"/>
        <n v="267555111.81316927"/>
        <n v="301591564.13077694"/>
        <n v="290631165.02794999"/>
        <n v="282606929.06945771"/>
        <n v="248711081.15715387"/>
        <n v="248719362.28243461"/>
        <n v="260364599.81419617"/>
        <n v="284288401.1815384"/>
        <n v="260206836.05153847"/>
        <n v="259744950.18307692"/>
        <n v="243642397.68692306"/>
        <n v="254740741.33615384"/>
        <n v="277338997.10153848"/>
        <n v="319936562.1415385"/>
        <n v="332506256.14538461"/>
        <n v="278729526.85461545"/>
        <n v="249175655.47076926"/>
        <n v="248814601.71076927"/>
        <n v="270712724.99202764"/>
        <m/>
      </sharedItems>
    </cacheField>
    <cacheField name="Normalized Value" numFmtId="0">
      <sharedItems containsSemiMixedTypes="0" containsString="0" containsNumber="1" minValue="243996646.42824453" maxValue="356418798.87659717" count="144">
        <n v="285636891.12652063"/>
        <n v="273988705.96668798"/>
        <n v="289472109.09968126"/>
        <n v="257417173.99442589"/>
        <n v="277885757.41859138"/>
        <n v="280844398.49264938"/>
        <n v="345567476.67099673"/>
        <n v="301818687.99654931"/>
        <n v="253398822.43294495"/>
        <n v="271248800.64429253"/>
        <n v="273580178.86146098"/>
        <n v="281028818.73845899"/>
        <n v="293285460.4936648"/>
        <n v="282807947.38931412"/>
        <n v="284709362.74915284"/>
        <n v="263622579.1524505"/>
        <n v="274659731.43098104"/>
        <n v="295711169.93132424"/>
        <n v="300542633.73183036"/>
        <n v="315517648.4502213"/>
        <n v="268673693.23286355"/>
        <n v="275461774.05538064"/>
        <n v="276948914.97264069"/>
        <n v="288349432.95073551"/>
        <n v="289638581.57900023"/>
        <n v="280350577.63581526"/>
        <n v="283078218.31230295"/>
        <n v="260055635.01346976"/>
        <n v="260417357.05089289"/>
        <n v="290694022.40872198"/>
        <n v="318478801.03081989"/>
        <n v="282983497.10680509"/>
        <n v="260265900.86350852"/>
        <n v="266887724.60586661"/>
        <n v="270840148.41770476"/>
        <n v="291318363.09508407"/>
        <n v="299906838.73368657"/>
        <n v="266264900.29826874"/>
        <n v="280544946.62538713"/>
        <n v="259019797.76858169"/>
        <n v="253329256.33784938"/>
        <n v="269419846.2721507"/>
        <n v="267535198.3270638"/>
        <n v="294662102.41889948"/>
        <n v="254724600.86461306"/>
        <n v="263314454.80371428"/>
        <n v="262657094.31542063"/>
        <n v="286374995.25286096"/>
        <n v="287409500.70579726"/>
        <n v="265223158.49371982"/>
        <n v="274544455.77250189"/>
        <n v="249605396.25973427"/>
        <n v="272097913.98609394"/>
        <n v="281747737.5446257"/>
        <n v="336258977.53780365"/>
        <n v="330591770.62929988"/>
        <n v="260125015.65685409"/>
        <n v="255436788.46009505"/>
        <n v="266981577.13833368"/>
        <n v="290100368.99917239"/>
        <n v="290410157.66506022"/>
        <n v="266763503.73685336"/>
        <n v="283226726.35623908"/>
        <n v="252492111.45533252"/>
        <n v="260101892.80459923"/>
        <n v="267306127.06644541"/>
        <n v="355255608.90817916"/>
        <n v="302250372.49597263"/>
        <n v="261084208.61534649"/>
        <n v="253542328.21337444"/>
        <n v="260936376.79387498"/>
        <n v="275262702.22125447"/>
        <n v="280447384.37006116"/>
        <n v="263405042.86722946"/>
        <n v="263243745.8350032"/>
        <n v="251572857.77883339"/>
        <n v="266488477.82871783"/>
        <n v="295288648.45149064"/>
        <n v="356418798.87659717"/>
        <n v="299426366.49974638"/>
        <n v="257515072.63047022"/>
        <n v="258525410.50780696"/>
        <n v="265329538.82012463"/>
        <n v="271948710.99542409"/>
        <n v="282806083.24610853"/>
        <n v="263379400.44161326"/>
        <n v="274047061.19655436"/>
        <n v="256778671.18565387"/>
        <n v="267008312.25505012"/>
        <n v="272023784.95604086"/>
        <n v="322688827.03320229"/>
        <n v="285283347.94219899"/>
        <n v="256686674.55538356"/>
        <n v="257217320.6846509"/>
        <n v="267061014.29521829"/>
        <n v="283097934.38686538"/>
        <n v="294314607.62994558"/>
        <n v="271252648.14883411"/>
        <n v="284070999.237809"/>
        <n v="253025739.26083511"/>
        <n v="254345253.6053561"/>
        <n v="285534190.52647346"/>
        <n v="274551753.49742573"/>
        <n v="274524484.9067741"/>
        <n v="250810420.60679942"/>
        <n v="255587084.04220247"/>
        <n v="264730802.04298043"/>
        <n v="275824922.91274256"/>
        <n v="289079394.66059738"/>
        <n v="275775576.04005414"/>
        <n v="279724065.15385056"/>
        <n v="250706383.76415271"/>
        <n v="265275463.42949152"/>
        <n v="256565672.35363787"/>
        <n v="293538640.9985013"/>
        <n v="279317858.46190548"/>
        <n v="272976399.56261677"/>
        <n v="252883886.39026499"/>
        <n v="255258842.91934532"/>
        <n v="266425670.23261493"/>
        <n v="277716999.94349873"/>
        <n v="262418920.72280258"/>
        <n v="266277886.20371109"/>
        <n v="254708401.59944069"/>
        <n v="262201045.17312652"/>
        <n v="271250794.10140061"/>
        <n v="318048165.43816155"/>
        <n v="332166406.20513558"/>
        <n v="264043562.9227137"/>
        <n v="250158909.53684098"/>
        <n v="256229477.39383972"/>
        <n v="276245540.02749485"/>
        <n v="281192314.7223444"/>
        <n v="260552037.53981817"/>
        <n v="273171491.07167161"/>
        <n v="243996646.42824453"/>
        <n v="258727269.38895911"/>
        <n v="272941572.53391242"/>
        <n v="304952718.71874827"/>
        <n v="294980294.13495994"/>
        <n v="253037253.4502188"/>
        <n v="251909942.21302766"/>
        <n v="259575094.2228238"/>
        <n v="271405195.5422642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1"/>
    <x v="121"/>
  </r>
  <r>
    <x v="122"/>
    <x v="10"/>
    <x v="122"/>
    <x v="122"/>
  </r>
  <r>
    <x v="123"/>
    <x v="10"/>
    <x v="123"/>
    <x v="123"/>
  </r>
  <r>
    <x v="124"/>
    <x v="10"/>
    <x v="124"/>
    <x v="124"/>
  </r>
  <r>
    <x v="125"/>
    <x v="10"/>
    <x v="125"/>
    <x v="125"/>
  </r>
  <r>
    <x v="126"/>
    <x v="10"/>
    <x v="126"/>
    <x v="126"/>
  </r>
  <r>
    <x v="127"/>
    <x v="10"/>
    <x v="127"/>
    <x v="127"/>
  </r>
  <r>
    <x v="128"/>
    <x v="10"/>
    <x v="128"/>
    <x v="128"/>
  </r>
  <r>
    <x v="129"/>
    <x v="10"/>
    <x v="129"/>
    <x v="129"/>
  </r>
  <r>
    <x v="130"/>
    <x v="10"/>
    <x v="130"/>
    <x v="130"/>
  </r>
  <r>
    <x v="131"/>
    <x v="10"/>
    <x v="131"/>
    <x v="131"/>
  </r>
  <r>
    <x v="132"/>
    <x v="11"/>
    <x v="132"/>
    <x v="132"/>
  </r>
  <r>
    <x v="133"/>
    <x v="11"/>
    <x v="132"/>
    <x v="133"/>
  </r>
  <r>
    <x v="134"/>
    <x v="11"/>
    <x v="132"/>
    <x v="134"/>
  </r>
  <r>
    <x v="135"/>
    <x v="11"/>
    <x v="132"/>
    <x v="135"/>
  </r>
  <r>
    <x v="136"/>
    <x v="11"/>
    <x v="132"/>
    <x v="136"/>
  </r>
  <r>
    <x v="137"/>
    <x v="11"/>
    <x v="132"/>
    <x v="137"/>
  </r>
  <r>
    <x v="138"/>
    <x v="11"/>
    <x v="132"/>
    <x v="138"/>
  </r>
  <r>
    <x v="139"/>
    <x v="11"/>
    <x v="132"/>
    <x v="139"/>
  </r>
  <r>
    <x v="140"/>
    <x v="11"/>
    <x v="132"/>
    <x v="140"/>
  </r>
  <r>
    <x v="141"/>
    <x v="11"/>
    <x v="132"/>
    <x v="141"/>
  </r>
  <r>
    <x v="142"/>
    <x v="11"/>
    <x v="132"/>
    <x v="142"/>
  </r>
  <r>
    <x v="143"/>
    <x v="11"/>
    <x v="132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4" firstHeaderRow="0" firstDataRow="1" firstDataCol="1"/>
  <pivotFields count="6">
    <pivotField numFmtId="17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32">
        <item x="51"/>
        <item x="75"/>
        <item x="111"/>
        <item x="123"/>
        <item x="99"/>
        <item x="105"/>
        <item x="28"/>
        <item x="117"/>
        <item x="118"/>
        <item x="130"/>
        <item x="40"/>
        <item x="39"/>
        <item x="129"/>
        <item x="63"/>
        <item x="3"/>
        <item x="87"/>
        <item x="100"/>
        <item x="57"/>
        <item x="81"/>
        <item x="27"/>
        <item x="124"/>
        <item x="70"/>
        <item x="69"/>
        <item x="46"/>
        <item x="45"/>
        <item x="64"/>
        <item x="8"/>
        <item x="15"/>
        <item x="112"/>
        <item x="106"/>
        <item x="88"/>
        <item x="122"/>
        <item x="121"/>
        <item x="82"/>
        <item x="119"/>
        <item x="33"/>
        <item x="93"/>
        <item x="58"/>
        <item x="80"/>
        <item x="104"/>
        <item x="44"/>
        <item x="56"/>
        <item x="37"/>
        <item x="74"/>
        <item x="85"/>
        <item x="73"/>
        <item x="41"/>
        <item x="92"/>
        <item x="94"/>
        <item x="76"/>
        <item x="107"/>
        <item x="49"/>
        <item x="16"/>
        <item x="34"/>
        <item x="52"/>
        <item x="113"/>
        <item x="4"/>
        <item x="61"/>
        <item x="50"/>
        <item x="68"/>
        <item x="9"/>
        <item x="131"/>
        <item x="97"/>
        <item x="10"/>
        <item x="83"/>
        <item x="1"/>
        <item x="22"/>
        <item x="42"/>
        <item x="109"/>
        <item x="21"/>
        <item x="110"/>
        <item x="71"/>
        <item x="86"/>
        <item x="38"/>
        <item x="89"/>
        <item x="65"/>
        <item x="125"/>
        <item x="128"/>
        <item x="20"/>
        <item x="62"/>
        <item x="32"/>
        <item x="116"/>
        <item x="26"/>
        <item x="103"/>
        <item x="101"/>
        <item x="120"/>
        <item x="25"/>
        <item x="2"/>
        <item x="29"/>
        <item x="5"/>
        <item x="53"/>
        <item x="14"/>
        <item x="11"/>
        <item x="95"/>
        <item x="102"/>
        <item x="13"/>
        <item x="98"/>
        <item x="72"/>
        <item x="84"/>
        <item x="115"/>
        <item x="77"/>
        <item x="47"/>
        <item x="59"/>
        <item x="31"/>
        <item x="0"/>
        <item x="23"/>
        <item x="91"/>
        <item x="108"/>
        <item x="35"/>
        <item x="12"/>
        <item x="43"/>
        <item x="60"/>
        <item x="48"/>
        <item x="24"/>
        <item x="18"/>
        <item x="114"/>
        <item x="17"/>
        <item x="79"/>
        <item x="96"/>
        <item x="36"/>
        <item x="67"/>
        <item x="7"/>
        <item x="19"/>
        <item x="30"/>
        <item x="126"/>
        <item x="90"/>
        <item x="55"/>
        <item x="6"/>
        <item x="127"/>
        <item x="54"/>
        <item x="78"/>
        <item x="66"/>
      </items>
    </pivotField>
    <pivotField dataField="1" showAll="0" defaultSubtotal="0">
      <items count="132">
        <item x="51"/>
        <item x="129"/>
        <item x="111"/>
        <item x="104"/>
        <item x="75"/>
        <item x="63"/>
        <item x="117"/>
        <item x="99"/>
        <item x="40"/>
        <item x="8"/>
        <item x="69"/>
        <item x="100"/>
        <item x="123"/>
        <item x="44"/>
        <item x="118"/>
        <item x="57"/>
        <item x="105"/>
        <item x="130"/>
        <item x="113"/>
        <item x="92"/>
        <item x="87"/>
        <item x="93"/>
        <item x="3"/>
        <item x="80"/>
        <item x="81"/>
        <item x="39"/>
        <item x="27"/>
        <item x="64"/>
        <item x="56"/>
        <item x="32"/>
        <item x="28"/>
        <item x="70"/>
        <item x="68"/>
        <item x="124"/>
        <item x="121"/>
        <item x="46"/>
        <item x="74"/>
        <item x="45"/>
        <item x="85"/>
        <item x="73"/>
        <item x="15"/>
        <item x="128"/>
        <item x="106"/>
        <item x="49"/>
        <item x="112"/>
        <item x="82"/>
        <item x="37"/>
        <item x="122"/>
        <item x="119"/>
        <item x="76"/>
        <item x="61"/>
        <item x="33"/>
        <item x="58"/>
        <item x="88"/>
        <item x="94"/>
        <item x="65"/>
        <item x="42"/>
        <item x="20"/>
        <item x="41"/>
        <item x="34"/>
        <item x="9"/>
        <item x="125"/>
        <item x="97"/>
        <item x="83"/>
        <item x="89"/>
        <item x="52"/>
        <item x="116"/>
        <item x="10"/>
        <item x="1"/>
        <item x="86"/>
        <item x="103"/>
        <item x="50"/>
        <item x="102"/>
        <item x="16"/>
        <item x="71"/>
        <item x="21"/>
        <item x="109"/>
        <item x="107"/>
        <item x="131"/>
        <item x="22"/>
        <item x="120"/>
        <item x="4"/>
        <item x="115"/>
        <item x="110"/>
        <item x="25"/>
        <item x="72"/>
        <item x="38"/>
        <item x="5"/>
        <item x="11"/>
        <item x="53"/>
        <item x="84"/>
        <item x="13"/>
        <item x="31"/>
        <item x="26"/>
        <item x="95"/>
        <item x="62"/>
        <item x="98"/>
        <item x="14"/>
        <item x="91"/>
        <item x="101"/>
        <item x="0"/>
        <item x="47"/>
        <item x="48"/>
        <item x="23"/>
        <item x="108"/>
        <item x="2"/>
        <item x="24"/>
        <item x="59"/>
        <item x="60"/>
        <item x="29"/>
        <item x="35"/>
        <item x="12"/>
        <item x="114"/>
        <item x="96"/>
        <item x="43"/>
        <item x="77"/>
        <item x="17"/>
        <item x="79"/>
        <item x="36"/>
        <item x="18"/>
        <item x="7"/>
        <item x="67"/>
        <item x="19"/>
        <item x="126"/>
        <item x="30"/>
        <item x="90"/>
        <item x="55"/>
        <item x="127"/>
        <item x="54"/>
        <item x="6"/>
        <item x="66"/>
        <item x="78"/>
      </items>
    </pivotField>
    <pivotField numFmtId="166" showAll="0" defaultSubtotal="0">
      <items count="132">
        <item x="73"/>
        <item x="18"/>
        <item x="127"/>
        <item x="19"/>
        <item x="74"/>
        <item x="97"/>
        <item x="85"/>
        <item x="83"/>
        <item x="26"/>
        <item x="30"/>
        <item x="71"/>
        <item x="61"/>
        <item x="129"/>
        <item x="90"/>
        <item x="21"/>
        <item x="59"/>
        <item x="101"/>
        <item x="49"/>
        <item x="126"/>
        <item x="14"/>
        <item x="1"/>
        <item x="109"/>
        <item x="62"/>
        <item x="69"/>
        <item x="76"/>
        <item x="121"/>
        <item x="86"/>
        <item x="9"/>
        <item x="64"/>
        <item x="56"/>
        <item x="100"/>
        <item x="10"/>
        <item x="57"/>
        <item x="54"/>
        <item x="94"/>
        <item x="95"/>
        <item x="63"/>
        <item x="93"/>
        <item x="43"/>
        <item x="2"/>
        <item x="37"/>
        <item x="34"/>
        <item x="25"/>
        <item x="38"/>
        <item x="98"/>
        <item x="77"/>
        <item x="80"/>
        <item x="22"/>
        <item x="79"/>
        <item x="29"/>
        <item x="47"/>
        <item x="89"/>
        <item x="23"/>
        <item x="53"/>
        <item x="117"/>
        <item x="35"/>
        <item x="110"/>
        <item x="12"/>
        <item x="40"/>
        <item x="15"/>
        <item x="52"/>
        <item x="5"/>
        <item x="36"/>
        <item x="13"/>
        <item x="11"/>
        <item x="82"/>
        <item x="42"/>
        <item x="131"/>
        <item x="87"/>
        <item x="106"/>
        <item x="81"/>
        <item x="8"/>
        <item x="58"/>
        <item x="84"/>
        <item x="55"/>
        <item x="125"/>
        <item x="41"/>
        <item x="108"/>
        <item x="0"/>
        <item x="120"/>
        <item x="67"/>
        <item x="119"/>
        <item x="70"/>
        <item x="112"/>
        <item x="45"/>
        <item x="17"/>
        <item x="46"/>
        <item x="50"/>
        <item x="3"/>
        <item x="33"/>
        <item x="122"/>
        <item x="27"/>
        <item x="118"/>
        <item x="92"/>
        <item x="114"/>
        <item x="7"/>
        <item x="44"/>
        <item x="68"/>
        <item x="72"/>
        <item x="60"/>
        <item x="124"/>
        <item x="16"/>
        <item x="111"/>
        <item x="88"/>
        <item x="130"/>
        <item x="91"/>
        <item x="31"/>
        <item x="103"/>
        <item x="99"/>
        <item x="116"/>
        <item x="24"/>
        <item x="51"/>
        <item x="65"/>
        <item x="96"/>
        <item x="20"/>
        <item x="105"/>
        <item x="4"/>
        <item x="115"/>
        <item x="39"/>
        <item x="107"/>
        <item x="48"/>
        <item x="113"/>
        <item x="102"/>
        <item x="75"/>
        <item x="104"/>
        <item x="66"/>
        <item x="6"/>
        <item x="123"/>
        <item x="78"/>
        <item x="128"/>
        <item x="28"/>
        <item x="32"/>
      </items>
    </pivotField>
    <pivotField dataField="1" dragToRow="0" dragToCol="0" dragToPage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3">
    <i>
      <x/>
    </i>
    <i i="1">
      <x v="1"/>
    </i>
    <i i="2">
      <x v="2"/>
    </i>
  </colItems>
  <dataFields count="3">
    <dataField name="WS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3">
  <location ref="A3:C14" firstHeaderRow="0" firstDataRow="1" firstDataCol="1"/>
  <pivotFields count="5">
    <pivotField numFmtId="17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32">
        <item x="51"/>
        <item x="75"/>
        <item x="111"/>
        <item x="123"/>
        <item x="99"/>
        <item x="105"/>
        <item x="28"/>
        <item x="117"/>
        <item x="118"/>
        <item x="130"/>
        <item x="40"/>
        <item x="39"/>
        <item x="129"/>
        <item x="63"/>
        <item x="3"/>
        <item x="87"/>
        <item x="100"/>
        <item x="57"/>
        <item x="81"/>
        <item x="27"/>
        <item x="124"/>
        <item x="70"/>
        <item x="69"/>
        <item x="46"/>
        <item x="45"/>
        <item x="64"/>
        <item x="8"/>
        <item x="15"/>
        <item x="112"/>
        <item x="106"/>
        <item x="88"/>
        <item x="122"/>
        <item x="121"/>
        <item x="82"/>
        <item x="119"/>
        <item x="33"/>
        <item x="93"/>
        <item x="58"/>
        <item x="80"/>
        <item x="104"/>
        <item x="44"/>
        <item x="56"/>
        <item x="37"/>
        <item x="74"/>
        <item x="85"/>
        <item x="73"/>
        <item x="41"/>
        <item x="92"/>
        <item x="94"/>
        <item x="76"/>
        <item x="107"/>
        <item x="49"/>
        <item x="16"/>
        <item x="34"/>
        <item x="52"/>
        <item x="113"/>
        <item x="4"/>
        <item x="61"/>
        <item x="50"/>
        <item x="68"/>
        <item x="9"/>
        <item x="131"/>
        <item x="97"/>
        <item x="10"/>
        <item x="83"/>
        <item x="1"/>
        <item x="22"/>
        <item x="42"/>
        <item x="109"/>
        <item x="21"/>
        <item x="110"/>
        <item x="71"/>
        <item x="86"/>
        <item x="38"/>
        <item x="89"/>
        <item x="65"/>
        <item x="125"/>
        <item x="128"/>
        <item x="20"/>
        <item x="62"/>
        <item x="32"/>
        <item x="116"/>
        <item x="26"/>
        <item x="103"/>
        <item x="101"/>
        <item x="120"/>
        <item x="25"/>
        <item x="2"/>
        <item x="29"/>
        <item x="5"/>
        <item x="53"/>
        <item x="14"/>
        <item x="11"/>
        <item x="95"/>
        <item x="102"/>
        <item x="13"/>
        <item x="98"/>
        <item x="72"/>
        <item x="84"/>
        <item x="115"/>
        <item x="77"/>
        <item x="47"/>
        <item x="59"/>
        <item x="31"/>
        <item x="0"/>
        <item x="23"/>
        <item x="91"/>
        <item x="108"/>
        <item x="35"/>
        <item x="12"/>
        <item x="43"/>
        <item x="60"/>
        <item x="48"/>
        <item x="24"/>
        <item x="18"/>
        <item x="114"/>
        <item x="17"/>
        <item x="79"/>
        <item x="96"/>
        <item x="36"/>
        <item x="67"/>
        <item x="7"/>
        <item x="19"/>
        <item x="30"/>
        <item x="126"/>
        <item x="90"/>
        <item x="55"/>
        <item x="6"/>
        <item x="127"/>
        <item x="54"/>
        <item x="78"/>
        <item x="66"/>
      </items>
    </pivotField>
    <pivotField dataField="1" showAll="0" defaultSubtotal="0">
      <items count="132">
        <item x="51"/>
        <item x="129"/>
        <item x="111"/>
        <item x="104"/>
        <item x="75"/>
        <item x="63"/>
        <item x="117"/>
        <item x="99"/>
        <item x="40"/>
        <item x="8"/>
        <item x="69"/>
        <item x="100"/>
        <item x="123"/>
        <item x="44"/>
        <item x="118"/>
        <item x="57"/>
        <item x="105"/>
        <item x="130"/>
        <item x="113"/>
        <item x="92"/>
        <item x="87"/>
        <item x="93"/>
        <item x="3"/>
        <item x="80"/>
        <item x="81"/>
        <item x="39"/>
        <item x="27"/>
        <item x="64"/>
        <item x="56"/>
        <item x="32"/>
        <item x="28"/>
        <item x="70"/>
        <item x="68"/>
        <item x="124"/>
        <item x="121"/>
        <item x="46"/>
        <item x="74"/>
        <item x="45"/>
        <item x="85"/>
        <item x="73"/>
        <item x="15"/>
        <item x="128"/>
        <item x="106"/>
        <item x="49"/>
        <item x="112"/>
        <item x="82"/>
        <item x="37"/>
        <item x="122"/>
        <item x="119"/>
        <item x="76"/>
        <item x="61"/>
        <item x="33"/>
        <item x="58"/>
        <item x="88"/>
        <item x="94"/>
        <item x="65"/>
        <item x="42"/>
        <item x="20"/>
        <item x="41"/>
        <item x="34"/>
        <item x="9"/>
        <item x="125"/>
        <item x="97"/>
        <item x="83"/>
        <item x="89"/>
        <item x="52"/>
        <item x="116"/>
        <item x="10"/>
        <item x="1"/>
        <item x="86"/>
        <item x="103"/>
        <item x="50"/>
        <item x="102"/>
        <item x="16"/>
        <item x="71"/>
        <item x="21"/>
        <item x="109"/>
        <item x="107"/>
        <item x="131"/>
        <item x="22"/>
        <item x="120"/>
        <item x="4"/>
        <item x="115"/>
        <item x="110"/>
        <item x="25"/>
        <item x="72"/>
        <item x="38"/>
        <item x="5"/>
        <item x="11"/>
        <item x="53"/>
        <item x="84"/>
        <item x="13"/>
        <item x="31"/>
        <item x="26"/>
        <item x="95"/>
        <item x="62"/>
        <item x="98"/>
        <item x="14"/>
        <item x="91"/>
        <item x="101"/>
        <item x="0"/>
        <item x="47"/>
        <item x="48"/>
        <item x="23"/>
        <item x="108"/>
        <item x="2"/>
        <item x="24"/>
        <item x="59"/>
        <item x="60"/>
        <item x="29"/>
        <item x="35"/>
        <item x="12"/>
        <item x="114"/>
        <item x="96"/>
        <item x="43"/>
        <item x="77"/>
        <item x="17"/>
        <item x="79"/>
        <item x="36"/>
        <item x="18"/>
        <item x="7"/>
        <item x="67"/>
        <item x="19"/>
        <item x="126"/>
        <item x="30"/>
        <item x="90"/>
        <item x="55"/>
        <item x="127"/>
        <item x="54"/>
        <item x="6"/>
        <item x="66"/>
        <item x="78"/>
      </items>
    </pivotField>
    <pivotField numFmtId="166" showAll="0" defaultSubtotal="0">
      <items count="132">
        <item x="73"/>
        <item x="18"/>
        <item x="127"/>
        <item x="19"/>
        <item x="74"/>
        <item x="97"/>
        <item x="85"/>
        <item x="83"/>
        <item x="26"/>
        <item x="30"/>
        <item x="71"/>
        <item x="61"/>
        <item x="129"/>
        <item x="90"/>
        <item x="21"/>
        <item x="59"/>
        <item x="101"/>
        <item x="49"/>
        <item x="126"/>
        <item x="14"/>
        <item x="1"/>
        <item x="109"/>
        <item x="62"/>
        <item x="69"/>
        <item x="76"/>
        <item x="121"/>
        <item x="86"/>
        <item x="9"/>
        <item x="64"/>
        <item x="56"/>
        <item x="100"/>
        <item x="10"/>
        <item x="57"/>
        <item x="54"/>
        <item x="94"/>
        <item x="95"/>
        <item x="63"/>
        <item x="93"/>
        <item x="43"/>
        <item x="2"/>
        <item x="37"/>
        <item x="34"/>
        <item x="25"/>
        <item x="38"/>
        <item x="98"/>
        <item x="77"/>
        <item x="80"/>
        <item x="22"/>
        <item x="79"/>
        <item x="29"/>
        <item x="47"/>
        <item x="89"/>
        <item x="23"/>
        <item x="53"/>
        <item x="117"/>
        <item x="35"/>
        <item x="110"/>
        <item x="12"/>
        <item x="40"/>
        <item x="15"/>
        <item x="52"/>
        <item x="5"/>
        <item x="36"/>
        <item x="13"/>
        <item x="11"/>
        <item x="82"/>
        <item x="42"/>
        <item x="131"/>
        <item x="87"/>
        <item x="106"/>
        <item x="81"/>
        <item x="8"/>
        <item x="58"/>
        <item x="84"/>
        <item x="55"/>
        <item x="125"/>
        <item x="41"/>
        <item x="108"/>
        <item x="0"/>
        <item x="120"/>
        <item x="67"/>
        <item x="119"/>
        <item x="70"/>
        <item x="112"/>
        <item x="45"/>
        <item x="17"/>
        <item x="46"/>
        <item x="50"/>
        <item x="3"/>
        <item x="33"/>
        <item x="122"/>
        <item x="27"/>
        <item x="118"/>
        <item x="92"/>
        <item x="114"/>
        <item x="7"/>
        <item x="44"/>
        <item x="68"/>
        <item x="72"/>
        <item x="60"/>
        <item x="124"/>
        <item x="16"/>
        <item x="111"/>
        <item x="88"/>
        <item x="130"/>
        <item x="91"/>
        <item x="31"/>
        <item x="103"/>
        <item x="99"/>
        <item x="116"/>
        <item x="24"/>
        <item x="51"/>
        <item x="65"/>
        <item x="96"/>
        <item x="20"/>
        <item x="105"/>
        <item x="4"/>
        <item x="115"/>
        <item x="39"/>
        <item x="107"/>
        <item x="48"/>
        <item x="113"/>
        <item x="102"/>
        <item x="75"/>
        <item x="104"/>
        <item x="66"/>
        <item x="6"/>
        <item x="123"/>
        <item x="78"/>
        <item x="128"/>
        <item x="28"/>
        <item x="32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33">
        <item x="51"/>
        <item x="75"/>
        <item x="111"/>
        <item x="123"/>
        <item x="99"/>
        <item x="105"/>
        <item x="28"/>
        <item x="117"/>
        <item x="118"/>
        <item x="130"/>
        <item x="40"/>
        <item x="39"/>
        <item x="129"/>
        <item x="63"/>
        <item x="3"/>
        <item x="87"/>
        <item x="100"/>
        <item x="57"/>
        <item x="81"/>
        <item x="27"/>
        <item x="124"/>
        <item x="70"/>
        <item x="69"/>
        <item x="46"/>
        <item x="45"/>
        <item x="64"/>
        <item x="8"/>
        <item x="15"/>
        <item x="112"/>
        <item x="106"/>
        <item x="88"/>
        <item x="122"/>
        <item x="121"/>
        <item x="82"/>
        <item x="119"/>
        <item x="33"/>
        <item x="93"/>
        <item x="58"/>
        <item x="80"/>
        <item x="104"/>
        <item x="44"/>
        <item x="56"/>
        <item x="37"/>
        <item x="74"/>
        <item x="85"/>
        <item x="73"/>
        <item x="41"/>
        <item x="92"/>
        <item x="94"/>
        <item x="76"/>
        <item x="107"/>
        <item x="49"/>
        <item x="16"/>
        <item x="34"/>
        <item x="52"/>
        <item x="113"/>
        <item x="4"/>
        <item x="61"/>
        <item x="50"/>
        <item x="68"/>
        <item x="9"/>
        <item x="131"/>
        <item x="97"/>
        <item x="10"/>
        <item x="83"/>
        <item x="1"/>
        <item x="22"/>
        <item x="42"/>
        <item x="109"/>
        <item x="21"/>
        <item x="110"/>
        <item x="71"/>
        <item x="86"/>
        <item x="38"/>
        <item x="89"/>
        <item x="65"/>
        <item x="125"/>
        <item x="128"/>
        <item x="20"/>
        <item x="62"/>
        <item x="32"/>
        <item x="116"/>
        <item x="26"/>
        <item x="103"/>
        <item x="101"/>
        <item x="120"/>
        <item x="25"/>
        <item x="2"/>
        <item x="29"/>
        <item x="5"/>
        <item x="53"/>
        <item x="14"/>
        <item x="11"/>
        <item x="95"/>
        <item x="102"/>
        <item x="13"/>
        <item x="98"/>
        <item x="72"/>
        <item x="84"/>
        <item x="115"/>
        <item x="77"/>
        <item x="47"/>
        <item x="59"/>
        <item x="31"/>
        <item x="0"/>
        <item x="23"/>
        <item x="91"/>
        <item x="108"/>
        <item x="35"/>
        <item x="12"/>
        <item x="43"/>
        <item x="60"/>
        <item x="48"/>
        <item x="24"/>
        <item x="18"/>
        <item x="114"/>
        <item x="17"/>
        <item x="79"/>
        <item x="96"/>
        <item x="36"/>
        <item x="67"/>
        <item x="7"/>
        <item x="19"/>
        <item x="30"/>
        <item x="126"/>
        <item x="90"/>
        <item x="55"/>
        <item x="6"/>
        <item x="127"/>
        <item x="54"/>
        <item x="78"/>
        <item x="66"/>
        <item x="132"/>
      </items>
    </pivotField>
    <pivotField dataField="1" showAll="0" defaultSubtotal="0">
      <items count="144">
        <item x="135"/>
        <item x="51"/>
        <item x="129"/>
        <item x="111"/>
        <item x="104"/>
        <item x="75"/>
        <item x="141"/>
        <item x="63"/>
        <item x="117"/>
        <item x="99"/>
        <item x="140"/>
        <item x="40"/>
        <item x="8"/>
        <item x="69"/>
        <item x="100"/>
        <item x="123"/>
        <item x="44"/>
        <item x="118"/>
        <item x="57"/>
        <item x="105"/>
        <item x="130"/>
        <item x="113"/>
        <item x="92"/>
        <item x="87"/>
        <item x="93"/>
        <item x="3"/>
        <item x="80"/>
        <item x="81"/>
        <item x="136"/>
        <item x="39"/>
        <item x="142"/>
        <item x="27"/>
        <item x="64"/>
        <item x="56"/>
        <item x="32"/>
        <item x="28"/>
        <item x="133"/>
        <item x="70"/>
        <item x="68"/>
        <item x="124"/>
        <item x="121"/>
        <item x="46"/>
        <item x="74"/>
        <item x="45"/>
        <item x="85"/>
        <item x="73"/>
        <item x="15"/>
        <item x="128"/>
        <item x="106"/>
        <item x="49"/>
        <item x="112"/>
        <item x="82"/>
        <item x="37"/>
        <item x="122"/>
        <item x="119"/>
        <item x="76"/>
        <item x="61"/>
        <item x="33"/>
        <item x="58"/>
        <item x="88"/>
        <item x="94"/>
        <item x="65"/>
        <item x="42"/>
        <item x="20"/>
        <item x="41"/>
        <item x="34"/>
        <item x="9"/>
        <item x="125"/>
        <item x="97"/>
        <item x="143"/>
        <item x="83"/>
        <item x="89"/>
        <item x="52"/>
        <item x="137"/>
        <item x="116"/>
        <item x="134"/>
        <item x="10"/>
        <item x="1"/>
        <item x="86"/>
        <item x="103"/>
        <item x="50"/>
        <item x="102"/>
        <item x="16"/>
        <item x="71"/>
        <item x="21"/>
        <item x="109"/>
        <item x="107"/>
        <item x="131"/>
        <item x="22"/>
        <item x="120"/>
        <item x="4"/>
        <item x="115"/>
        <item x="110"/>
        <item x="25"/>
        <item x="72"/>
        <item x="38"/>
        <item x="5"/>
        <item x="11"/>
        <item x="132"/>
        <item x="53"/>
        <item x="84"/>
        <item x="13"/>
        <item x="31"/>
        <item x="26"/>
        <item x="95"/>
        <item x="62"/>
        <item x="98"/>
        <item x="14"/>
        <item x="91"/>
        <item x="101"/>
        <item x="0"/>
        <item x="47"/>
        <item x="48"/>
        <item x="23"/>
        <item x="108"/>
        <item x="2"/>
        <item x="24"/>
        <item x="59"/>
        <item x="60"/>
        <item x="29"/>
        <item x="35"/>
        <item x="12"/>
        <item x="114"/>
        <item x="96"/>
        <item x="43"/>
        <item x="139"/>
        <item x="77"/>
        <item x="17"/>
        <item x="79"/>
        <item x="36"/>
        <item x="18"/>
        <item x="7"/>
        <item x="67"/>
        <item x="138"/>
        <item x="19"/>
        <item x="126"/>
        <item x="30"/>
        <item x="90"/>
        <item x="55"/>
        <item x="127"/>
        <item x="54"/>
        <item x="6"/>
        <item x="66"/>
        <item x="78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33"/>
  <sheetViews>
    <sheetView workbookViewId="0"/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8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</row>
    <row r="2" spans="1:8" x14ac:dyDescent="0.25">
      <c r="A2" s="8">
        <v>38718</v>
      </c>
      <c r="B2" s="28">
        <v>292172306.44338095</v>
      </c>
      <c r="C2" s="9">
        <v>554.70000000000005</v>
      </c>
      <c r="D2" s="9">
        <v>0</v>
      </c>
      <c r="E2" s="9">
        <v>31</v>
      </c>
      <c r="F2" s="6">
        <v>21</v>
      </c>
      <c r="G2">
        <f>YEAR(A2)</f>
        <v>2006</v>
      </c>
      <c r="H2" s="28">
        <v>631343.79721311864</v>
      </c>
    </row>
    <row r="3" spans="1:8" x14ac:dyDescent="0.25">
      <c r="A3" s="8">
        <v>38749</v>
      </c>
      <c r="B3" s="28">
        <v>272081318.11013204</v>
      </c>
      <c r="C3" s="9">
        <v>609.29999999999995</v>
      </c>
      <c r="D3" s="9">
        <v>0</v>
      </c>
      <c r="E3" s="9">
        <v>28</v>
      </c>
      <c r="F3" s="6">
        <v>20</v>
      </c>
      <c r="G3">
        <f t="shared" ref="G3:G66" si="0">YEAR(A3)</f>
        <v>2006</v>
      </c>
      <c r="H3" s="28">
        <v>631751.85800062038</v>
      </c>
    </row>
    <row r="4" spans="1:8" x14ac:dyDescent="0.25">
      <c r="A4" s="8">
        <v>38777</v>
      </c>
      <c r="B4" s="28">
        <v>285536313.71320099</v>
      </c>
      <c r="C4" s="9">
        <v>545.70000000000005</v>
      </c>
      <c r="D4" s="9">
        <v>0</v>
      </c>
      <c r="E4" s="9">
        <v>31</v>
      </c>
      <c r="F4" s="6">
        <v>23</v>
      </c>
      <c r="G4">
        <f t="shared" si="0"/>
        <v>2006</v>
      </c>
      <c r="H4" s="28">
        <v>632160.18253286323</v>
      </c>
    </row>
    <row r="5" spans="1:8" x14ac:dyDescent="0.25">
      <c r="A5" s="8">
        <v>38808</v>
      </c>
      <c r="B5" s="28">
        <v>251155214.75177601</v>
      </c>
      <c r="C5" s="9">
        <v>286.10000000000002</v>
      </c>
      <c r="D5" s="9">
        <v>0</v>
      </c>
      <c r="E5" s="9">
        <v>30</v>
      </c>
      <c r="F5" s="6">
        <v>18</v>
      </c>
      <c r="G5">
        <f t="shared" si="0"/>
        <v>2006</v>
      </c>
      <c r="H5" s="28">
        <v>632568.77098031505</v>
      </c>
    </row>
    <row r="6" spans="1:8" x14ac:dyDescent="0.25">
      <c r="A6" s="8">
        <v>38838</v>
      </c>
      <c r="B6" s="28">
        <v>267608274.54859403</v>
      </c>
      <c r="C6" s="9">
        <v>151.9</v>
      </c>
      <c r="D6" s="9">
        <v>22.9</v>
      </c>
      <c r="E6" s="9">
        <v>31</v>
      </c>
      <c r="F6" s="6">
        <v>22</v>
      </c>
      <c r="G6">
        <f t="shared" si="0"/>
        <v>2006</v>
      </c>
      <c r="H6" s="28">
        <v>632977.62351355399</v>
      </c>
    </row>
    <row r="7" spans="1:8" x14ac:dyDescent="0.25">
      <c r="A7" s="8">
        <v>38869</v>
      </c>
      <c r="B7" s="28">
        <v>286165019.83911902</v>
      </c>
      <c r="C7" s="9">
        <v>26.7</v>
      </c>
      <c r="D7" s="9">
        <v>44.4</v>
      </c>
      <c r="E7" s="9">
        <v>30</v>
      </c>
      <c r="F7" s="6">
        <v>22</v>
      </c>
      <c r="G7">
        <f t="shared" si="0"/>
        <v>2006</v>
      </c>
      <c r="H7" s="28">
        <v>633386.74030326842</v>
      </c>
    </row>
    <row r="8" spans="1:8" x14ac:dyDescent="0.25">
      <c r="A8" s="8">
        <v>38899</v>
      </c>
      <c r="B8" s="28">
        <v>331057754.92952901</v>
      </c>
      <c r="C8" s="9">
        <v>3.3</v>
      </c>
      <c r="D8" s="9">
        <v>133.69999999999999</v>
      </c>
      <c r="E8" s="9">
        <v>31</v>
      </c>
      <c r="F8" s="6">
        <v>20</v>
      </c>
      <c r="G8">
        <f t="shared" si="0"/>
        <v>2006</v>
      </c>
      <c r="H8" s="28">
        <v>633796.12152025709</v>
      </c>
    </row>
    <row r="9" spans="1:8" x14ac:dyDescent="0.25">
      <c r="A9" s="8">
        <v>38930</v>
      </c>
      <c r="B9" s="28">
        <v>310286558.22231001</v>
      </c>
      <c r="C9" s="9">
        <v>5.3</v>
      </c>
      <c r="D9" s="9">
        <v>68.2</v>
      </c>
      <c r="E9" s="9">
        <v>31</v>
      </c>
      <c r="F9" s="6">
        <v>22</v>
      </c>
      <c r="G9">
        <f t="shared" si="0"/>
        <v>2006</v>
      </c>
      <c r="H9" s="28">
        <v>634205.76733542909</v>
      </c>
    </row>
    <row r="10" spans="1:8" x14ac:dyDescent="0.25">
      <c r="A10" s="8">
        <v>38961</v>
      </c>
      <c r="B10" s="28">
        <v>258965629.98123401</v>
      </c>
      <c r="C10" s="9">
        <v>98.5</v>
      </c>
      <c r="D10" s="9">
        <v>5</v>
      </c>
      <c r="E10" s="9">
        <v>30</v>
      </c>
      <c r="F10" s="6">
        <v>20</v>
      </c>
      <c r="G10">
        <f t="shared" si="0"/>
        <v>2006</v>
      </c>
      <c r="H10" s="28">
        <v>634615.67791980389</v>
      </c>
    </row>
    <row r="11" spans="1:8" x14ac:dyDescent="0.25">
      <c r="A11" s="8">
        <v>38991</v>
      </c>
      <c r="B11" s="28">
        <v>268955158.37625802</v>
      </c>
      <c r="C11" s="9">
        <v>307.89999999999998</v>
      </c>
      <c r="D11" s="9">
        <v>0.7</v>
      </c>
      <c r="E11" s="9">
        <v>31</v>
      </c>
      <c r="F11" s="6">
        <v>21</v>
      </c>
      <c r="G11">
        <f t="shared" si="0"/>
        <v>2006</v>
      </c>
      <c r="H11" s="28">
        <v>635025.85344451177</v>
      </c>
    </row>
    <row r="12" spans="1:8" x14ac:dyDescent="0.25">
      <c r="A12" s="8">
        <v>39022</v>
      </c>
      <c r="B12" s="28">
        <v>270891308.85303301</v>
      </c>
      <c r="C12" s="9">
        <v>383.4</v>
      </c>
      <c r="D12" s="9">
        <v>0</v>
      </c>
      <c r="E12" s="9">
        <v>30</v>
      </c>
      <c r="F12" s="6">
        <v>22</v>
      </c>
      <c r="G12">
        <f t="shared" si="0"/>
        <v>2006</v>
      </c>
      <c r="H12" s="28">
        <v>635436.29408079328</v>
      </c>
    </row>
    <row r="13" spans="1:8" x14ac:dyDescent="0.25">
      <c r="A13" s="8">
        <v>39052</v>
      </c>
      <c r="B13" s="28">
        <v>286521240.88683301</v>
      </c>
      <c r="C13" s="9">
        <v>511.9</v>
      </c>
      <c r="D13" s="9">
        <v>0</v>
      </c>
      <c r="E13" s="9">
        <v>31</v>
      </c>
      <c r="F13" s="6">
        <v>19</v>
      </c>
      <c r="G13">
        <f t="shared" si="0"/>
        <v>2006</v>
      </c>
      <c r="H13" s="28">
        <v>635846.99999999988</v>
      </c>
    </row>
    <row r="14" spans="1:8" x14ac:dyDescent="0.25">
      <c r="A14" s="8">
        <v>39083</v>
      </c>
      <c r="B14" s="28">
        <v>298478399.48084098</v>
      </c>
      <c r="C14" s="9">
        <v>655.6</v>
      </c>
      <c r="D14" s="9">
        <v>0</v>
      </c>
      <c r="E14" s="9">
        <v>31</v>
      </c>
      <c r="F14" s="6">
        <v>22</v>
      </c>
      <c r="G14">
        <f t="shared" si="0"/>
        <v>2007</v>
      </c>
      <c r="H14" s="28">
        <v>636023.3972679982</v>
      </c>
    </row>
    <row r="15" spans="1:8" x14ac:dyDescent="0.25">
      <c r="A15" s="8">
        <v>39114</v>
      </c>
      <c r="B15" s="28">
        <v>288286802.00205398</v>
      </c>
      <c r="C15" s="9">
        <v>758.7</v>
      </c>
      <c r="D15" s="9">
        <v>0</v>
      </c>
      <c r="E15" s="9">
        <v>28</v>
      </c>
      <c r="F15" s="6">
        <v>20</v>
      </c>
      <c r="G15">
        <f t="shared" si="0"/>
        <v>2007</v>
      </c>
      <c r="H15" s="28">
        <v>636199.84347229102</v>
      </c>
    </row>
    <row r="16" spans="1:8" x14ac:dyDescent="0.25">
      <c r="A16" s="8">
        <v>39142</v>
      </c>
      <c r="B16" s="28">
        <v>286518846.70335001</v>
      </c>
      <c r="C16" s="9">
        <v>527</v>
      </c>
      <c r="D16" s="9">
        <v>0</v>
      </c>
      <c r="E16" s="9">
        <v>31</v>
      </c>
      <c r="F16" s="6">
        <v>22</v>
      </c>
      <c r="G16">
        <f t="shared" si="0"/>
        <v>2007</v>
      </c>
      <c r="H16" s="28">
        <v>636376.33862645447</v>
      </c>
    </row>
    <row r="17" spans="1:8" x14ac:dyDescent="0.25">
      <c r="A17" s="8">
        <v>39173</v>
      </c>
      <c r="B17" s="28">
        <v>258988167.65039</v>
      </c>
      <c r="C17" s="9">
        <v>371.1</v>
      </c>
      <c r="D17" s="9">
        <v>0</v>
      </c>
      <c r="E17" s="9">
        <v>30</v>
      </c>
      <c r="F17" s="6">
        <v>19</v>
      </c>
      <c r="G17">
        <f t="shared" si="0"/>
        <v>2007</v>
      </c>
      <c r="H17" s="28">
        <v>636552.88274406828</v>
      </c>
    </row>
    <row r="18" spans="1:8" x14ac:dyDescent="0.25">
      <c r="A18" s="8">
        <v>39203</v>
      </c>
      <c r="B18" s="28">
        <v>266745793.32102999</v>
      </c>
      <c r="C18" s="9">
        <v>131.9</v>
      </c>
      <c r="D18" s="9">
        <v>22.7</v>
      </c>
      <c r="E18" s="9">
        <v>31</v>
      </c>
      <c r="F18" s="6">
        <v>22</v>
      </c>
      <c r="G18">
        <f t="shared" si="0"/>
        <v>2007</v>
      </c>
      <c r="H18" s="28">
        <v>636729.47583871591</v>
      </c>
    </row>
    <row r="19" spans="1:8" x14ac:dyDescent="0.25">
      <c r="A19" s="8">
        <v>39234</v>
      </c>
      <c r="B19" s="28">
        <v>302853374.67228395</v>
      </c>
      <c r="C19" s="9">
        <v>23.2</v>
      </c>
      <c r="D19" s="9">
        <v>70.2</v>
      </c>
      <c r="E19" s="9">
        <v>30</v>
      </c>
      <c r="F19" s="6">
        <v>21</v>
      </c>
      <c r="G19">
        <f t="shared" si="0"/>
        <v>2007</v>
      </c>
      <c r="H19" s="28">
        <v>636906.11792398465</v>
      </c>
    </row>
    <row r="20" spans="1:8" x14ac:dyDescent="0.25">
      <c r="A20" s="8">
        <v>39264</v>
      </c>
      <c r="B20" s="28">
        <v>300346552.09860498</v>
      </c>
      <c r="C20" s="9">
        <v>11.3</v>
      </c>
      <c r="D20" s="9">
        <v>71.599999999999994</v>
      </c>
      <c r="E20" s="9">
        <v>31</v>
      </c>
      <c r="F20" s="6">
        <v>21</v>
      </c>
      <c r="G20">
        <f t="shared" si="0"/>
        <v>2007</v>
      </c>
      <c r="H20" s="28">
        <v>637082.80901346542</v>
      </c>
    </row>
    <row r="21" spans="1:8" x14ac:dyDescent="0.25">
      <c r="A21" s="8">
        <v>39295</v>
      </c>
      <c r="B21" s="28">
        <v>315923049.58981103</v>
      </c>
      <c r="C21" s="9">
        <v>11.5</v>
      </c>
      <c r="D21" s="9">
        <v>89.1</v>
      </c>
      <c r="E21" s="9">
        <v>31</v>
      </c>
      <c r="F21" s="6">
        <v>22</v>
      </c>
      <c r="G21">
        <f t="shared" si="0"/>
        <v>2007</v>
      </c>
      <c r="H21" s="28">
        <v>637259.54912075307</v>
      </c>
    </row>
    <row r="22" spans="1:8" x14ac:dyDescent="0.25">
      <c r="A22" s="8">
        <v>39326</v>
      </c>
      <c r="B22" s="28">
        <v>279119816.78606105</v>
      </c>
      <c r="C22" s="9">
        <v>61</v>
      </c>
      <c r="D22" s="9">
        <v>35</v>
      </c>
      <c r="E22" s="9">
        <v>30</v>
      </c>
      <c r="F22" s="6">
        <v>19</v>
      </c>
      <c r="G22">
        <f t="shared" si="0"/>
        <v>2007</v>
      </c>
      <c r="H22" s="28">
        <v>637436.3382594462</v>
      </c>
    </row>
    <row r="23" spans="1:8" x14ac:dyDescent="0.25">
      <c r="A23" s="8">
        <v>39356</v>
      </c>
      <c r="B23" s="28">
        <v>274138531.02196902</v>
      </c>
      <c r="C23" s="9">
        <v>149.9</v>
      </c>
      <c r="D23" s="9">
        <v>21.5</v>
      </c>
      <c r="E23" s="9">
        <v>31</v>
      </c>
      <c r="F23" s="6">
        <v>22</v>
      </c>
      <c r="G23">
        <f t="shared" si="0"/>
        <v>2007</v>
      </c>
      <c r="H23" s="28">
        <v>637613.17644314712</v>
      </c>
    </row>
    <row r="24" spans="1:8" x14ac:dyDescent="0.25">
      <c r="A24" s="8">
        <v>39387</v>
      </c>
      <c r="B24" s="28">
        <v>272761840.89269102</v>
      </c>
      <c r="C24" s="9">
        <v>468.7</v>
      </c>
      <c r="D24" s="9">
        <v>0</v>
      </c>
      <c r="E24" s="9">
        <v>30</v>
      </c>
      <c r="F24" s="6">
        <v>22</v>
      </c>
      <c r="G24">
        <f t="shared" si="0"/>
        <v>2007</v>
      </c>
      <c r="H24" s="28">
        <v>637790.063685462</v>
      </c>
    </row>
    <row r="25" spans="1:8" x14ac:dyDescent="0.25">
      <c r="A25" s="8">
        <v>39417</v>
      </c>
      <c r="B25" s="28">
        <v>293092284.00448501</v>
      </c>
      <c r="C25" s="9">
        <v>657</v>
      </c>
      <c r="D25" s="9">
        <v>0</v>
      </c>
      <c r="E25" s="9">
        <v>31</v>
      </c>
      <c r="F25" s="6">
        <v>19</v>
      </c>
      <c r="G25">
        <f t="shared" si="0"/>
        <v>2007</v>
      </c>
      <c r="H25" s="28">
        <v>637967.0000000007</v>
      </c>
    </row>
    <row r="26" spans="1:8" x14ac:dyDescent="0.25">
      <c r="A26" s="8">
        <v>39448</v>
      </c>
      <c r="B26" s="28">
        <v>299942704.32808298</v>
      </c>
      <c r="C26" s="9">
        <v>639</v>
      </c>
      <c r="D26" s="9">
        <v>0</v>
      </c>
      <c r="E26" s="9">
        <v>31</v>
      </c>
      <c r="F26" s="6">
        <v>22</v>
      </c>
      <c r="G26">
        <f t="shared" si="0"/>
        <v>2008</v>
      </c>
      <c r="H26" s="28">
        <v>638231.89422591403</v>
      </c>
    </row>
    <row r="27" spans="1:8" x14ac:dyDescent="0.25">
      <c r="A27" s="8">
        <v>39479</v>
      </c>
      <c r="B27" s="28">
        <v>284522941.95013797</v>
      </c>
      <c r="C27" s="9">
        <v>692.5</v>
      </c>
      <c r="D27" s="9">
        <v>0</v>
      </c>
      <c r="E27" s="9">
        <v>29</v>
      </c>
      <c r="F27" s="6">
        <v>20</v>
      </c>
      <c r="G27">
        <f t="shared" si="0"/>
        <v>2008</v>
      </c>
      <c r="H27" s="28">
        <v>638496.89844019886</v>
      </c>
    </row>
    <row r="28" spans="1:8" x14ac:dyDescent="0.25">
      <c r="A28" s="8">
        <v>39508</v>
      </c>
      <c r="B28" s="28">
        <v>283806794.03550196</v>
      </c>
      <c r="C28" s="9">
        <v>627.29999999999995</v>
      </c>
      <c r="D28" s="9">
        <v>0</v>
      </c>
      <c r="E28" s="9">
        <v>31</v>
      </c>
      <c r="F28" s="6">
        <v>19</v>
      </c>
      <c r="G28">
        <f t="shared" si="0"/>
        <v>2008</v>
      </c>
      <c r="H28" s="28">
        <v>638762.01268852339</v>
      </c>
    </row>
    <row r="29" spans="1:8" x14ac:dyDescent="0.25">
      <c r="A29" s="8">
        <v>39539</v>
      </c>
      <c r="B29" s="28">
        <v>253449569.99474803</v>
      </c>
      <c r="C29" s="9">
        <v>265</v>
      </c>
      <c r="D29" s="9">
        <v>0</v>
      </c>
      <c r="E29" s="9">
        <v>30</v>
      </c>
      <c r="F29" s="6">
        <v>22</v>
      </c>
      <c r="G29">
        <f t="shared" si="0"/>
        <v>2008</v>
      </c>
      <c r="H29" s="28">
        <v>639027.23701657553</v>
      </c>
    </row>
    <row r="30" spans="1:8" x14ac:dyDescent="0.25">
      <c r="A30" s="8">
        <v>39569</v>
      </c>
      <c r="B30" s="28">
        <v>246869500.401784</v>
      </c>
      <c r="C30" s="9">
        <v>208.8</v>
      </c>
      <c r="D30" s="9">
        <v>2.1</v>
      </c>
      <c r="E30" s="9">
        <v>31</v>
      </c>
      <c r="F30" s="6">
        <v>21</v>
      </c>
      <c r="G30">
        <f t="shared" si="0"/>
        <v>2008</v>
      </c>
      <c r="H30" s="28">
        <v>639292.57147006213</v>
      </c>
    </row>
    <row r="31" spans="1:8" x14ac:dyDescent="0.25">
      <c r="A31" s="8">
        <v>39600</v>
      </c>
      <c r="B31" s="28">
        <v>286127652.243559</v>
      </c>
      <c r="C31" s="9">
        <v>24.1</v>
      </c>
      <c r="D31" s="9">
        <v>66.400000000000006</v>
      </c>
      <c r="E31" s="9">
        <v>30</v>
      </c>
      <c r="F31" s="6">
        <v>21</v>
      </c>
      <c r="G31">
        <f t="shared" si="0"/>
        <v>2008</v>
      </c>
      <c r="H31" s="28">
        <v>639558.01609470916</v>
      </c>
    </row>
    <row r="32" spans="1:8" x14ac:dyDescent="0.25">
      <c r="A32" s="8">
        <v>39630</v>
      </c>
      <c r="B32" s="28">
        <v>317526292.285842</v>
      </c>
      <c r="C32" s="9">
        <v>4</v>
      </c>
      <c r="D32" s="9">
        <v>97</v>
      </c>
      <c r="E32" s="9">
        <v>31</v>
      </c>
      <c r="F32" s="6">
        <v>22</v>
      </c>
      <c r="G32">
        <f t="shared" si="0"/>
        <v>2008</v>
      </c>
      <c r="H32" s="28">
        <v>639823.57093626133</v>
      </c>
    </row>
    <row r="33" spans="1:8" x14ac:dyDescent="0.25">
      <c r="A33" s="8">
        <v>39661</v>
      </c>
      <c r="B33" s="28">
        <v>291847639.99725401</v>
      </c>
      <c r="C33" s="9">
        <v>12.4</v>
      </c>
      <c r="D33" s="9">
        <v>53.2</v>
      </c>
      <c r="E33" s="9">
        <v>31</v>
      </c>
      <c r="F33" s="6">
        <v>20</v>
      </c>
      <c r="G33">
        <f t="shared" si="0"/>
        <v>2008</v>
      </c>
      <c r="H33" s="28">
        <v>640089.23604048265</v>
      </c>
    </row>
    <row r="34" spans="1:8" x14ac:dyDescent="0.25">
      <c r="A34" s="8">
        <v>39692</v>
      </c>
      <c r="B34" s="28">
        <v>282147093.68074501</v>
      </c>
      <c r="C34" s="9">
        <v>56.7</v>
      </c>
      <c r="D34" s="9">
        <v>21.4</v>
      </c>
      <c r="E34" s="9">
        <v>30</v>
      </c>
      <c r="F34" s="6">
        <v>21</v>
      </c>
      <c r="G34">
        <f t="shared" si="0"/>
        <v>2008</v>
      </c>
      <c r="H34" s="28">
        <v>640355.01145315578</v>
      </c>
    </row>
    <row r="35" spans="1:8" x14ac:dyDescent="0.25">
      <c r="A35" s="8">
        <v>39722</v>
      </c>
      <c r="B35" s="28">
        <v>260387807.154396</v>
      </c>
      <c r="C35" s="9">
        <v>286.8</v>
      </c>
      <c r="D35" s="9">
        <v>0</v>
      </c>
      <c r="E35" s="9">
        <v>31</v>
      </c>
      <c r="F35" s="6">
        <v>22</v>
      </c>
      <c r="G35">
        <f t="shared" si="0"/>
        <v>2008</v>
      </c>
      <c r="H35" s="28">
        <v>640620.8972200827</v>
      </c>
    </row>
    <row r="36" spans="1:8" x14ac:dyDescent="0.25">
      <c r="A36" s="8">
        <v>39753</v>
      </c>
      <c r="B36" s="28">
        <v>267098290.25076997</v>
      </c>
      <c r="C36" s="9">
        <v>468.3</v>
      </c>
      <c r="D36" s="9">
        <v>0</v>
      </c>
      <c r="E36" s="9">
        <v>30</v>
      </c>
      <c r="F36" s="6">
        <v>20</v>
      </c>
      <c r="G36">
        <f t="shared" si="0"/>
        <v>2008</v>
      </c>
      <c r="H36" s="28">
        <v>640886.89338708424</v>
      </c>
    </row>
    <row r="37" spans="1:8" x14ac:dyDescent="0.25">
      <c r="A37" s="8">
        <v>39783</v>
      </c>
      <c r="B37" s="28">
        <v>296358423.28860795</v>
      </c>
      <c r="C37" s="9">
        <v>671</v>
      </c>
      <c r="D37" s="9">
        <v>0</v>
      </c>
      <c r="E37" s="9">
        <v>31</v>
      </c>
      <c r="F37" s="6">
        <v>21</v>
      </c>
      <c r="G37">
        <f t="shared" si="0"/>
        <v>2008</v>
      </c>
      <c r="H37" s="28">
        <v>641153.00000000035</v>
      </c>
    </row>
    <row r="38" spans="1:8" x14ac:dyDescent="0.25">
      <c r="A38" s="8">
        <v>39814</v>
      </c>
      <c r="B38" s="28">
        <v>305668858.53714204</v>
      </c>
      <c r="C38" s="9">
        <v>849.6</v>
      </c>
      <c r="D38" s="9">
        <v>0</v>
      </c>
      <c r="E38" s="9">
        <v>31</v>
      </c>
      <c r="F38" s="6">
        <v>21</v>
      </c>
      <c r="G38">
        <f t="shared" si="0"/>
        <v>2009</v>
      </c>
      <c r="H38" s="28">
        <v>641315.60632433277</v>
      </c>
    </row>
    <row r="39" spans="1:8" x14ac:dyDescent="0.25">
      <c r="A39" s="8">
        <v>39845</v>
      </c>
      <c r="B39" s="28">
        <v>262596040.12950501</v>
      </c>
      <c r="C39" s="9">
        <v>612.70000000000005</v>
      </c>
      <c r="D39" s="9">
        <v>0</v>
      </c>
      <c r="E39" s="9">
        <v>28</v>
      </c>
      <c r="F39" s="6">
        <v>19</v>
      </c>
      <c r="G39">
        <f t="shared" si="0"/>
        <v>2009</v>
      </c>
      <c r="H39" s="28">
        <v>641478.25388814614</v>
      </c>
    </row>
    <row r="40" spans="1:8" x14ac:dyDescent="0.25">
      <c r="A40" s="8">
        <v>39873</v>
      </c>
      <c r="B40" s="28">
        <v>276462970.64750099</v>
      </c>
      <c r="C40" s="9">
        <v>533.29999999999995</v>
      </c>
      <c r="D40" s="9">
        <v>0</v>
      </c>
      <c r="E40" s="9">
        <v>31</v>
      </c>
      <c r="F40" s="6">
        <v>22</v>
      </c>
      <c r="G40">
        <f t="shared" si="0"/>
        <v>2009</v>
      </c>
      <c r="H40" s="28">
        <v>641640.9427018991</v>
      </c>
    </row>
    <row r="41" spans="1:8" x14ac:dyDescent="0.25">
      <c r="A41" s="8">
        <v>39904</v>
      </c>
      <c r="B41" s="28">
        <v>249154028.972579</v>
      </c>
      <c r="C41" s="9">
        <v>307</v>
      </c>
      <c r="D41" s="9">
        <v>3.2</v>
      </c>
      <c r="E41" s="9">
        <v>30</v>
      </c>
      <c r="F41" s="6">
        <v>20</v>
      </c>
      <c r="G41">
        <f t="shared" si="0"/>
        <v>2009</v>
      </c>
      <c r="H41" s="28">
        <v>641803.67277605331</v>
      </c>
    </row>
    <row r="42" spans="1:8" x14ac:dyDescent="0.25">
      <c r="A42" s="8">
        <v>39934</v>
      </c>
      <c r="B42" s="28">
        <v>248973832.55212599</v>
      </c>
      <c r="C42" s="9">
        <v>156.9</v>
      </c>
      <c r="D42" s="9">
        <v>3.1</v>
      </c>
      <c r="E42" s="9">
        <v>31</v>
      </c>
      <c r="F42" s="6">
        <v>20</v>
      </c>
      <c r="G42">
        <f t="shared" si="0"/>
        <v>2009</v>
      </c>
      <c r="H42" s="28">
        <v>641966.444121073</v>
      </c>
    </row>
    <row r="43" spans="1:8" x14ac:dyDescent="0.25">
      <c r="A43" s="8">
        <v>39965</v>
      </c>
      <c r="B43" s="28">
        <v>263632256.13721699</v>
      </c>
      <c r="C43" s="9">
        <v>49.7</v>
      </c>
      <c r="D43" s="9">
        <v>35.5</v>
      </c>
      <c r="E43" s="9">
        <v>30</v>
      </c>
      <c r="F43" s="6">
        <v>22</v>
      </c>
      <c r="G43">
        <f t="shared" si="0"/>
        <v>2009</v>
      </c>
      <c r="H43" s="28">
        <v>642129.25674742507</v>
      </c>
    </row>
    <row r="44" spans="1:8" x14ac:dyDescent="0.25">
      <c r="A44" s="8">
        <v>39995</v>
      </c>
      <c r="B44" s="28">
        <v>272951410.853921</v>
      </c>
      <c r="C44" s="9">
        <v>20.2</v>
      </c>
      <c r="D44" s="9">
        <v>29.4</v>
      </c>
      <c r="E44" s="9">
        <v>31</v>
      </c>
      <c r="F44" s="6">
        <v>22</v>
      </c>
      <c r="G44">
        <f t="shared" si="0"/>
        <v>2009</v>
      </c>
      <c r="H44" s="28">
        <v>642292.11066557909</v>
      </c>
    </row>
    <row r="45" spans="1:8" x14ac:dyDescent="0.25">
      <c r="A45" s="8">
        <v>40026</v>
      </c>
      <c r="B45" s="28">
        <v>298728244.69562304</v>
      </c>
      <c r="C45" s="9">
        <v>17.899999999999999</v>
      </c>
      <c r="D45" s="9">
        <v>71.900000000000006</v>
      </c>
      <c r="E45" s="9">
        <v>31</v>
      </c>
      <c r="F45" s="6">
        <v>20</v>
      </c>
      <c r="G45">
        <f t="shared" si="0"/>
        <v>2009</v>
      </c>
      <c r="H45" s="28">
        <v>642455.00588600745</v>
      </c>
    </row>
    <row r="46" spans="1:8" x14ac:dyDescent="0.25">
      <c r="A46" s="8">
        <v>40057</v>
      </c>
      <c r="B46" s="28">
        <v>262187811.861671</v>
      </c>
      <c r="C46" s="9">
        <v>71.2</v>
      </c>
      <c r="D46" s="9">
        <v>15.9</v>
      </c>
      <c r="E46" s="9">
        <v>30</v>
      </c>
      <c r="F46" s="6">
        <v>21</v>
      </c>
      <c r="G46">
        <f t="shared" si="0"/>
        <v>2009</v>
      </c>
      <c r="H46" s="28">
        <v>642617.94241918484</v>
      </c>
    </row>
    <row r="47" spans="1:8" x14ac:dyDescent="0.25">
      <c r="A47" s="8">
        <v>40087</v>
      </c>
      <c r="B47" s="28">
        <v>257252255.29813802</v>
      </c>
      <c r="C47" s="9">
        <v>301.2</v>
      </c>
      <c r="D47" s="9">
        <v>0</v>
      </c>
      <c r="E47" s="9">
        <v>31</v>
      </c>
      <c r="F47" s="6">
        <v>21</v>
      </c>
      <c r="G47">
        <f t="shared" si="0"/>
        <v>2009</v>
      </c>
      <c r="H47" s="28">
        <v>642780.92027558899</v>
      </c>
    </row>
    <row r="48" spans="1:8" x14ac:dyDescent="0.25">
      <c r="A48" s="8">
        <v>40118</v>
      </c>
      <c r="B48" s="28">
        <v>256518679.56912902</v>
      </c>
      <c r="C48" s="9">
        <v>356.7</v>
      </c>
      <c r="D48" s="9">
        <v>0</v>
      </c>
      <c r="E48" s="9">
        <v>30</v>
      </c>
      <c r="F48" s="6">
        <v>21</v>
      </c>
      <c r="G48">
        <f t="shared" si="0"/>
        <v>2009</v>
      </c>
      <c r="H48" s="28">
        <v>642943.93946569995</v>
      </c>
    </row>
    <row r="49" spans="1:8" x14ac:dyDescent="0.25">
      <c r="A49" s="8">
        <v>40148</v>
      </c>
      <c r="B49" s="28">
        <v>291040253.63740605</v>
      </c>
      <c r="C49" s="9">
        <v>637.29999999999995</v>
      </c>
      <c r="D49" s="9">
        <v>0</v>
      </c>
      <c r="E49" s="9">
        <v>31</v>
      </c>
      <c r="F49" s="6">
        <v>21</v>
      </c>
      <c r="G49">
        <f t="shared" si="0"/>
        <v>2009</v>
      </c>
      <c r="H49" s="28">
        <v>643107.0000000007</v>
      </c>
    </row>
    <row r="50" spans="1:8" x14ac:dyDescent="0.25">
      <c r="A50" s="8">
        <v>40179</v>
      </c>
      <c r="B50" s="28">
        <v>299693945.09863394</v>
      </c>
      <c r="C50" s="9">
        <v>733.1</v>
      </c>
      <c r="D50" s="9">
        <v>0</v>
      </c>
      <c r="E50" s="9">
        <v>31</v>
      </c>
      <c r="F50" s="6">
        <v>20</v>
      </c>
      <c r="G50">
        <f t="shared" si="0"/>
        <v>2010</v>
      </c>
      <c r="H50" s="28">
        <v>643459.18727764953</v>
      </c>
    </row>
    <row r="51" spans="1:8" x14ac:dyDescent="0.25">
      <c r="A51" s="8">
        <v>40210</v>
      </c>
      <c r="B51" s="28">
        <v>266679318.68030301</v>
      </c>
      <c r="C51" s="9">
        <v>633.4</v>
      </c>
      <c r="D51" s="9">
        <v>0</v>
      </c>
      <c r="E51" s="9">
        <v>28</v>
      </c>
      <c r="F51" s="6">
        <v>19</v>
      </c>
      <c r="G51">
        <f t="shared" si="0"/>
        <v>2010</v>
      </c>
      <c r="H51" s="28">
        <v>643811.56742503692</v>
      </c>
    </row>
    <row r="52" spans="1:8" x14ac:dyDescent="0.25">
      <c r="A52" s="8">
        <v>40238</v>
      </c>
      <c r="B52" s="28">
        <v>267938979.41640699</v>
      </c>
      <c r="C52" s="9">
        <v>450.2</v>
      </c>
      <c r="D52" s="9">
        <v>0</v>
      </c>
      <c r="E52" s="9">
        <v>31</v>
      </c>
      <c r="F52" s="6">
        <v>23</v>
      </c>
      <c r="G52">
        <f t="shared" si="0"/>
        <v>2010</v>
      </c>
      <c r="H52" s="28">
        <v>644164.14054778428</v>
      </c>
    </row>
    <row r="53" spans="1:8" x14ac:dyDescent="0.25">
      <c r="A53" s="8">
        <v>40269</v>
      </c>
      <c r="B53" s="28">
        <v>241174662.588337</v>
      </c>
      <c r="C53" s="9">
        <v>236.4</v>
      </c>
      <c r="D53" s="9">
        <v>0</v>
      </c>
      <c r="E53" s="9">
        <v>30</v>
      </c>
      <c r="F53" s="6">
        <v>20</v>
      </c>
      <c r="G53">
        <f t="shared" si="0"/>
        <v>2010</v>
      </c>
      <c r="H53" s="28">
        <v>644516.90675157146</v>
      </c>
    </row>
    <row r="54" spans="1:8" x14ac:dyDescent="0.25">
      <c r="A54" s="8">
        <v>40299</v>
      </c>
      <c r="B54" s="28">
        <v>267192400.38942596</v>
      </c>
      <c r="C54" s="9">
        <v>121.1</v>
      </c>
      <c r="D54" s="9">
        <v>34.9</v>
      </c>
      <c r="E54" s="9">
        <v>31</v>
      </c>
      <c r="F54" s="6">
        <v>20</v>
      </c>
      <c r="G54">
        <f t="shared" si="0"/>
        <v>2010</v>
      </c>
      <c r="H54" s="28">
        <v>644869.86614213616</v>
      </c>
    </row>
    <row r="55" spans="1:8" x14ac:dyDescent="0.25">
      <c r="A55" s="8">
        <v>40330</v>
      </c>
      <c r="B55" s="28">
        <v>286501881.53331602</v>
      </c>
      <c r="C55" s="9">
        <v>23.6</v>
      </c>
      <c r="D55" s="9">
        <v>57.5</v>
      </c>
      <c r="E55" s="9">
        <v>30</v>
      </c>
      <c r="F55" s="6">
        <v>22</v>
      </c>
      <c r="G55">
        <f t="shared" si="0"/>
        <v>2010</v>
      </c>
      <c r="H55" s="28">
        <v>645223.01882527408</v>
      </c>
    </row>
    <row r="56" spans="1:8" x14ac:dyDescent="0.25">
      <c r="A56" s="8">
        <v>40360</v>
      </c>
      <c r="B56" s="28">
        <v>332611858.49771202</v>
      </c>
      <c r="C56" s="9">
        <v>5.6</v>
      </c>
      <c r="D56" s="9">
        <v>129.69999999999999</v>
      </c>
      <c r="E56" s="9">
        <v>31</v>
      </c>
      <c r="F56" s="6">
        <v>21</v>
      </c>
      <c r="G56">
        <f t="shared" si="0"/>
        <v>2010</v>
      </c>
      <c r="H56" s="28">
        <v>645576.36490683886</v>
      </c>
    </row>
    <row r="57" spans="1:8" x14ac:dyDescent="0.25">
      <c r="A57" s="8">
        <v>40391</v>
      </c>
      <c r="B57" s="28">
        <v>323581549.93655503</v>
      </c>
      <c r="C57" s="9">
        <v>6</v>
      </c>
      <c r="D57" s="9">
        <v>121.7</v>
      </c>
      <c r="E57" s="9">
        <v>31</v>
      </c>
      <c r="F57" s="6">
        <v>21</v>
      </c>
      <c r="G57">
        <f t="shared" si="0"/>
        <v>2010</v>
      </c>
      <c r="H57" s="28">
        <v>645929.90449274203</v>
      </c>
    </row>
    <row r="58" spans="1:8" x14ac:dyDescent="0.25">
      <c r="A58" s="8">
        <v>40422</v>
      </c>
      <c r="B58" s="28">
        <v>262423718.80932599</v>
      </c>
      <c r="C58" s="9">
        <v>87.9</v>
      </c>
      <c r="D58" s="9">
        <v>24.1</v>
      </c>
      <c r="E58" s="9">
        <v>30</v>
      </c>
      <c r="F58" s="6">
        <v>21</v>
      </c>
      <c r="G58">
        <f t="shared" si="0"/>
        <v>2010</v>
      </c>
      <c r="H58" s="28">
        <v>646283.63768895308</v>
      </c>
    </row>
    <row r="59" spans="1:8" x14ac:dyDescent="0.25">
      <c r="A59" s="8">
        <v>40452</v>
      </c>
      <c r="B59" s="28">
        <v>252737833.92640099</v>
      </c>
      <c r="C59" s="9">
        <v>239.5</v>
      </c>
      <c r="D59" s="9">
        <v>0</v>
      </c>
      <c r="E59" s="9">
        <v>31</v>
      </c>
      <c r="F59" s="6">
        <v>20</v>
      </c>
      <c r="G59">
        <f t="shared" si="0"/>
        <v>2010</v>
      </c>
      <c r="H59" s="28">
        <v>646637.56460149959</v>
      </c>
    </row>
    <row r="60" spans="1:8" x14ac:dyDescent="0.25">
      <c r="A60" s="8">
        <v>40483</v>
      </c>
      <c r="B60" s="28">
        <v>261356987.16899699</v>
      </c>
      <c r="C60" s="9">
        <v>413.6</v>
      </c>
      <c r="D60" s="9">
        <v>0</v>
      </c>
      <c r="E60" s="9">
        <v>30</v>
      </c>
      <c r="F60" s="6">
        <v>22</v>
      </c>
      <c r="G60">
        <f t="shared" si="0"/>
        <v>2010</v>
      </c>
      <c r="H60" s="28">
        <v>646991.68533646734</v>
      </c>
    </row>
    <row r="61" spans="1:8" x14ac:dyDescent="0.25">
      <c r="A61" s="8">
        <v>40513</v>
      </c>
      <c r="B61" s="28">
        <v>291575698.46674001</v>
      </c>
      <c r="C61" s="9">
        <v>713.5</v>
      </c>
      <c r="D61" s="9">
        <v>0</v>
      </c>
      <c r="E61" s="9">
        <v>31</v>
      </c>
      <c r="F61" s="6">
        <v>21</v>
      </c>
      <c r="G61">
        <f t="shared" si="0"/>
        <v>2010</v>
      </c>
      <c r="H61" s="28">
        <v>647346</v>
      </c>
    </row>
    <row r="62" spans="1:8" x14ac:dyDescent="0.25">
      <c r="A62" s="8">
        <v>40544</v>
      </c>
      <c r="B62" s="28">
        <v>299028119.50060898</v>
      </c>
      <c r="C62" s="9">
        <v>798.8</v>
      </c>
      <c r="D62" s="9">
        <v>0</v>
      </c>
      <c r="E62" s="9">
        <v>31</v>
      </c>
      <c r="F62" s="6">
        <v>20</v>
      </c>
      <c r="G62">
        <f t="shared" si="0"/>
        <v>2011</v>
      </c>
      <c r="H62" s="28">
        <v>647679.71882858081</v>
      </c>
    </row>
    <row r="63" spans="1:8" x14ac:dyDescent="0.25">
      <c r="A63" s="8">
        <v>40575</v>
      </c>
      <c r="B63" s="28">
        <v>267752051.99860099</v>
      </c>
      <c r="C63" s="9">
        <v>677.8</v>
      </c>
      <c r="D63" s="9">
        <v>0</v>
      </c>
      <c r="E63" s="9">
        <v>28</v>
      </c>
      <c r="F63" s="6">
        <v>19</v>
      </c>
      <c r="G63">
        <f t="shared" si="0"/>
        <v>2011</v>
      </c>
      <c r="H63" s="28">
        <v>648013.60969538626</v>
      </c>
    </row>
    <row r="64" spans="1:8" x14ac:dyDescent="0.25">
      <c r="A64" s="8">
        <v>40603</v>
      </c>
      <c r="B64" s="28">
        <v>281118404.318618</v>
      </c>
      <c r="C64" s="9">
        <v>599.6</v>
      </c>
      <c r="D64" s="9">
        <v>0</v>
      </c>
      <c r="E64" s="9">
        <v>31</v>
      </c>
      <c r="F64" s="6">
        <v>23</v>
      </c>
      <c r="G64">
        <f t="shared" si="0"/>
        <v>2011</v>
      </c>
      <c r="H64" s="28">
        <v>648347.67268910515</v>
      </c>
    </row>
    <row r="65" spans="1:8" x14ac:dyDescent="0.25">
      <c r="A65" s="8">
        <v>40634</v>
      </c>
      <c r="B65" s="28">
        <v>249463912.47478601</v>
      </c>
      <c r="C65" s="9">
        <v>330.4</v>
      </c>
      <c r="D65" s="9">
        <v>0</v>
      </c>
      <c r="E65" s="9">
        <v>30</v>
      </c>
      <c r="F65" s="6">
        <v>19</v>
      </c>
      <c r="G65">
        <f t="shared" si="0"/>
        <v>2011</v>
      </c>
      <c r="H65" s="28">
        <v>648681.90789847216</v>
      </c>
    </row>
    <row r="66" spans="1:8" x14ac:dyDescent="0.25">
      <c r="A66" s="8">
        <v>40664</v>
      </c>
      <c r="B66" s="28">
        <v>257879391.42596701</v>
      </c>
      <c r="C66" s="9">
        <v>126.4</v>
      </c>
      <c r="D66" s="9">
        <v>17.399999999999999</v>
      </c>
      <c r="E66" s="9">
        <v>31</v>
      </c>
      <c r="F66" s="6">
        <v>21</v>
      </c>
      <c r="G66">
        <f t="shared" si="0"/>
        <v>2011</v>
      </c>
      <c r="H66" s="28">
        <v>649016.31541226769</v>
      </c>
    </row>
    <row r="67" spans="1:8" x14ac:dyDescent="0.25">
      <c r="A67" s="8">
        <v>40695</v>
      </c>
      <c r="B67" s="28">
        <v>277024119.36416501</v>
      </c>
      <c r="C67" s="9">
        <v>27</v>
      </c>
      <c r="D67" s="9">
        <v>39.6</v>
      </c>
      <c r="E67" s="9">
        <v>30</v>
      </c>
      <c r="F67" s="6">
        <v>22</v>
      </c>
      <c r="G67">
        <f t="shared" ref="G67:G121" si="1">YEAR(A67)</f>
        <v>2011</v>
      </c>
      <c r="H67" s="28">
        <v>649350.89531931782</v>
      </c>
    </row>
    <row r="68" spans="1:8" x14ac:dyDescent="0.25">
      <c r="A68" s="8">
        <v>40725</v>
      </c>
      <c r="B68" s="28">
        <v>340586637.676503</v>
      </c>
      <c r="C68" s="9">
        <v>0</v>
      </c>
      <c r="D68" s="9">
        <v>160.9</v>
      </c>
      <c r="E68" s="9">
        <v>31</v>
      </c>
      <c r="F68" s="6">
        <v>20</v>
      </c>
      <c r="G68">
        <f t="shared" si="1"/>
        <v>2011</v>
      </c>
      <c r="H68" s="28">
        <v>649685.64770849433</v>
      </c>
    </row>
    <row r="69" spans="1:8" x14ac:dyDescent="0.25">
      <c r="A69" s="8">
        <v>40756</v>
      </c>
      <c r="B69" s="28">
        <v>309451261.567936</v>
      </c>
      <c r="C69" s="9">
        <v>1.5</v>
      </c>
      <c r="D69" s="9">
        <v>82.9</v>
      </c>
      <c r="E69" s="9">
        <v>31</v>
      </c>
      <c r="F69" s="6">
        <v>22</v>
      </c>
      <c r="G69">
        <f t="shared" si="1"/>
        <v>2011</v>
      </c>
      <c r="H69" s="28">
        <v>650020.57266871503</v>
      </c>
    </row>
    <row r="70" spans="1:8" x14ac:dyDescent="0.25">
      <c r="A70" s="8">
        <v>40787</v>
      </c>
      <c r="B70" s="28">
        <v>268737197.70178598</v>
      </c>
      <c r="C70" s="9">
        <v>71.900000000000006</v>
      </c>
      <c r="D70" s="9">
        <v>29</v>
      </c>
      <c r="E70" s="9">
        <v>30</v>
      </c>
      <c r="F70" s="6">
        <v>21</v>
      </c>
      <c r="G70">
        <f t="shared" si="1"/>
        <v>2011</v>
      </c>
      <c r="H70" s="28">
        <v>650355.67028894357</v>
      </c>
    </row>
    <row r="71" spans="1:8" x14ac:dyDescent="0.25">
      <c r="A71" s="8">
        <v>40817</v>
      </c>
      <c r="B71" s="28">
        <v>255540406.367055</v>
      </c>
      <c r="C71" s="9">
        <v>234.6</v>
      </c>
      <c r="D71" s="9">
        <v>0</v>
      </c>
      <c r="E71" s="9">
        <v>31</v>
      </c>
      <c r="F71" s="6">
        <v>20</v>
      </c>
      <c r="G71">
        <f t="shared" si="1"/>
        <v>2011</v>
      </c>
      <c r="H71" s="28">
        <v>650690.94065818924</v>
      </c>
    </row>
    <row r="72" spans="1:8" x14ac:dyDescent="0.25">
      <c r="A72" s="8">
        <v>40848</v>
      </c>
      <c r="B72" s="28">
        <v>254956505.45236599</v>
      </c>
      <c r="C72" s="9">
        <v>347.9</v>
      </c>
      <c r="D72" s="9">
        <v>0</v>
      </c>
      <c r="E72" s="9">
        <v>30</v>
      </c>
      <c r="F72" s="6">
        <v>22</v>
      </c>
      <c r="G72">
        <f t="shared" si="1"/>
        <v>2011</v>
      </c>
      <c r="H72" s="28">
        <v>651026.38386550744</v>
      </c>
    </row>
    <row r="73" spans="1:8" x14ac:dyDescent="0.25">
      <c r="A73" s="8">
        <v>40878</v>
      </c>
      <c r="B73" s="28">
        <v>276176636.611651</v>
      </c>
      <c r="C73" s="9">
        <v>548.4</v>
      </c>
      <c r="D73" s="9">
        <v>0</v>
      </c>
      <c r="E73" s="9">
        <v>31</v>
      </c>
      <c r="F73" s="6">
        <v>20</v>
      </c>
      <c r="G73">
        <f t="shared" si="1"/>
        <v>2011</v>
      </c>
      <c r="H73" s="28">
        <v>651361.99999999942</v>
      </c>
    </row>
    <row r="74" spans="1:8" x14ac:dyDescent="0.25">
      <c r="A74" s="8">
        <v>40909</v>
      </c>
      <c r="B74" s="29">
        <v>288756707.62549597</v>
      </c>
      <c r="C74" s="9">
        <v>644.79999999999995</v>
      </c>
      <c r="D74" s="9">
        <v>0</v>
      </c>
      <c r="E74" s="9">
        <v>31</v>
      </c>
      <c r="F74" s="6">
        <v>21</v>
      </c>
      <c r="G74">
        <f t="shared" si="1"/>
        <v>2012</v>
      </c>
      <c r="H74" s="28">
        <v>651876.26101622346</v>
      </c>
    </row>
    <row r="75" spans="1:8" x14ac:dyDescent="0.25">
      <c r="A75" s="8">
        <v>40940</v>
      </c>
      <c r="B75" s="29">
        <v>263542807.65171102</v>
      </c>
      <c r="C75" s="9">
        <v>553</v>
      </c>
      <c r="D75" s="9">
        <v>0</v>
      </c>
      <c r="E75" s="9">
        <v>29</v>
      </c>
      <c r="F75" s="6">
        <v>20</v>
      </c>
      <c r="G75">
        <f t="shared" si="1"/>
        <v>2012</v>
      </c>
      <c r="H75" s="28">
        <v>652390.92804998066</v>
      </c>
    </row>
    <row r="76" spans="1:8" x14ac:dyDescent="0.25">
      <c r="A76" s="8">
        <v>40969</v>
      </c>
      <c r="B76" s="29">
        <v>262902298.90142804</v>
      </c>
      <c r="C76" s="9">
        <v>331.1</v>
      </c>
      <c r="D76" s="9">
        <v>2.2000000000000002</v>
      </c>
      <c r="E76" s="9">
        <v>31</v>
      </c>
      <c r="F76" s="6">
        <v>22</v>
      </c>
      <c r="G76">
        <f t="shared" si="1"/>
        <v>2012</v>
      </c>
      <c r="H76" s="28">
        <v>652906.0014218291</v>
      </c>
    </row>
    <row r="77" spans="1:8" x14ac:dyDescent="0.25">
      <c r="A77" s="8">
        <v>41000</v>
      </c>
      <c r="B77" s="29">
        <v>241397332.90564799</v>
      </c>
      <c r="C77" s="9">
        <v>334.6</v>
      </c>
      <c r="D77" s="9">
        <v>0</v>
      </c>
      <c r="E77" s="9">
        <v>30</v>
      </c>
      <c r="F77" s="6">
        <v>19</v>
      </c>
      <c r="G77">
        <f t="shared" si="1"/>
        <v>2012</v>
      </c>
      <c r="H77" s="28">
        <v>653421.48145257949</v>
      </c>
    </row>
    <row r="78" spans="1:8" x14ac:dyDescent="0.25">
      <c r="A78" s="8">
        <v>41030</v>
      </c>
      <c r="B78" s="29">
        <v>264317392.02713999</v>
      </c>
      <c r="C78" s="9">
        <v>87.2</v>
      </c>
      <c r="D78" s="9">
        <v>28.5</v>
      </c>
      <c r="E78" s="9">
        <v>31</v>
      </c>
      <c r="F78" s="6">
        <v>22</v>
      </c>
      <c r="G78">
        <f t="shared" si="1"/>
        <v>2012</v>
      </c>
      <c r="H78" s="28">
        <v>653937.36846329563</v>
      </c>
    </row>
    <row r="79" spans="1:8" x14ac:dyDescent="0.25">
      <c r="A79" s="8">
        <v>41061</v>
      </c>
      <c r="B79" s="29">
        <v>290984638.05059999</v>
      </c>
      <c r="C79" s="9">
        <v>28.2</v>
      </c>
      <c r="D79" s="9">
        <v>81.7</v>
      </c>
      <c r="E79" s="9">
        <v>30</v>
      </c>
      <c r="F79" s="6">
        <v>21</v>
      </c>
      <c r="G79">
        <f t="shared" si="1"/>
        <v>2012</v>
      </c>
      <c r="H79" s="28">
        <v>654453.66277529486</v>
      </c>
    </row>
    <row r="80" spans="1:8" x14ac:dyDescent="0.25">
      <c r="A80" s="8">
        <v>41091</v>
      </c>
      <c r="B80" s="29">
        <v>340224689.89488</v>
      </c>
      <c r="C80" s="9">
        <v>0</v>
      </c>
      <c r="D80" s="9">
        <v>161</v>
      </c>
      <c r="E80" s="9">
        <v>31</v>
      </c>
      <c r="F80" s="6">
        <v>21</v>
      </c>
      <c r="G80">
        <f t="shared" si="1"/>
        <v>2012</v>
      </c>
      <c r="H80" s="28">
        <v>654970.36471014831</v>
      </c>
    </row>
    <row r="81" spans="1:8" x14ac:dyDescent="0.25">
      <c r="A81" s="8">
        <v>41122</v>
      </c>
      <c r="B81" s="29">
        <v>304103463.34671998</v>
      </c>
      <c r="C81" s="9">
        <v>7.8</v>
      </c>
      <c r="D81" s="9">
        <v>79.599999999999994</v>
      </c>
      <c r="E81" s="9">
        <v>31</v>
      </c>
      <c r="F81" s="6">
        <v>22</v>
      </c>
      <c r="G81">
        <f t="shared" si="1"/>
        <v>2012</v>
      </c>
      <c r="H81" s="28">
        <v>655487.4745896809</v>
      </c>
    </row>
    <row r="82" spans="1:8" x14ac:dyDescent="0.25">
      <c r="A82" s="8">
        <v>41153</v>
      </c>
      <c r="B82" s="29">
        <v>261431887.73005</v>
      </c>
      <c r="C82" s="9">
        <v>103.4</v>
      </c>
      <c r="D82" s="9">
        <v>27.7</v>
      </c>
      <c r="E82" s="9">
        <v>30</v>
      </c>
      <c r="F82" s="6">
        <v>19</v>
      </c>
      <c r="G82">
        <f t="shared" si="1"/>
        <v>2012</v>
      </c>
      <c r="H82" s="28">
        <v>656004.9927359717</v>
      </c>
    </row>
    <row r="83" spans="1:8" x14ac:dyDescent="0.25">
      <c r="A83" s="8">
        <v>41183</v>
      </c>
      <c r="B83" s="29">
        <v>253090683.79527998</v>
      </c>
      <c r="C83" s="9">
        <v>250.5</v>
      </c>
      <c r="D83" s="9">
        <v>0.7</v>
      </c>
      <c r="E83" s="9">
        <v>31</v>
      </c>
      <c r="F83" s="6">
        <v>22</v>
      </c>
      <c r="G83">
        <f t="shared" si="1"/>
        <v>2012</v>
      </c>
      <c r="H83" s="28">
        <v>656522.91947135399</v>
      </c>
    </row>
    <row r="84" spans="1:8" x14ac:dyDescent="0.25">
      <c r="A84" s="8">
        <v>41214</v>
      </c>
      <c r="B84" s="29">
        <v>260257012.58787</v>
      </c>
      <c r="C84" s="9">
        <v>420.4</v>
      </c>
      <c r="D84" s="9">
        <v>0</v>
      </c>
      <c r="E84" s="9">
        <v>30</v>
      </c>
      <c r="F84" s="6">
        <v>22</v>
      </c>
      <c r="G84">
        <f t="shared" si="1"/>
        <v>2012</v>
      </c>
      <c r="H84" s="28">
        <v>657041.25511841557</v>
      </c>
    </row>
    <row r="85" spans="1:8" x14ac:dyDescent="0.25">
      <c r="A85" s="8">
        <v>41244</v>
      </c>
      <c r="B85" s="29">
        <v>271318512.68822998</v>
      </c>
      <c r="C85" s="9">
        <v>535.9</v>
      </c>
      <c r="D85" s="9">
        <v>0</v>
      </c>
      <c r="E85" s="9">
        <v>31</v>
      </c>
      <c r="F85" s="6">
        <v>19</v>
      </c>
      <c r="G85">
        <f t="shared" si="1"/>
        <v>2012</v>
      </c>
      <c r="H85" s="28">
        <v>657559.99999999907</v>
      </c>
    </row>
    <row r="86" spans="1:8" x14ac:dyDescent="0.25">
      <c r="A86" s="8">
        <v>41275</v>
      </c>
      <c r="B86" s="29">
        <v>289028083.10213</v>
      </c>
      <c r="C86" s="9">
        <v>657.4</v>
      </c>
      <c r="D86" s="9">
        <v>0</v>
      </c>
      <c r="E86" s="9">
        <v>31</v>
      </c>
      <c r="F86" s="6">
        <v>22</v>
      </c>
      <c r="G86">
        <f t="shared" si="1"/>
        <v>2013</v>
      </c>
      <c r="H86" s="28">
        <v>657954.1148766852</v>
      </c>
    </row>
    <row r="87" spans="1:8" x14ac:dyDescent="0.25">
      <c r="A87" s="8">
        <v>41306</v>
      </c>
      <c r="B87" s="29">
        <v>262923882.88510999</v>
      </c>
      <c r="C87" s="9">
        <v>657</v>
      </c>
      <c r="D87" s="9">
        <v>0</v>
      </c>
      <c r="E87" s="9">
        <v>28</v>
      </c>
      <c r="F87" s="6">
        <v>19</v>
      </c>
      <c r="G87">
        <f t="shared" si="1"/>
        <v>2013</v>
      </c>
      <c r="H87" s="28">
        <v>658348.4659698921</v>
      </c>
    </row>
    <row r="88" spans="1:8" x14ac:dyDescent="0.25">
      <c r="A88" s="8">
        <v>41334</v>
      </c>
      <c r="B88" s="29">
        <v>276399140.06084001</v>
      </c>
      <c r="C88" s="9">
        <v>581.9</v>
      </c>
      <c r="D88" s="9">
        <v>0</v>
      </c>
      <c r="E88" s="9">
        <v>31</v>
      </c>
      <c r="F88" s="6">
        <v>20</v>
      </c>
      <c r="G88">
        <f t="shared" si="1"/>
        <v>2013</v>
      </c>
      <c r="H88" s="28">
        <v>658743.05342119944</v>
      </c>
    </row>
    <row r="89" spans="1:8" x14ac:dyDescent="0.25">
      <c r="A89" s="8">
        <v>41365</v>
      </c>
      <c r="B89" s="29">
        <v>251559657.87858999</v>
      </c>
      <c r="C89" s="9">
        <v>362.2</v>
      </c>
      <c r="D89" s="9">
        <v>0</v>
      </c>
      <c r="E89" s="9">
        <v>30</v>
      </c>
      <c r="F89" s="6">
        <v>21</v>
      </c>
      <c r="G89">
        <f t="shared" si="1"/>
        <v>2013</v>
      </c>
      <c r="H89" s="28">
        <v>659137.87737227057</v>
      </c>
    </row>
    <row r="90" spans="1:8" x14ac:dyDescent="0.25">
      <c r="A90" s="8">
        <v>41395</v>
      </c>
      <c r="B90" s="29">
        <v>259292767.38784999</v>
      </c>
      <c r="C90" s="9">
        <v>122.2</v>
      </c>
      <c r="D90" s="9">
        <v>27</v>
      </c>
      <c r="E90" s="9">
        <v>31</v>
      </c>
      <c r="F90" s="6">
        <v>22</v>
      </c>
      <c r="G90">
        <f t="shared" si="1"/>
        <v>2013</v>
      </c>
      <c r="H90" s="28">
        <v>659532.93796485395</v>
      </c>
    </row>
    <row r="91" spans="1:8" x14ac:dyDescent="0.25">
      <c r="A91" s="8">
        <v>41426</v>
      </c>
      <c r="B91" s="29">
        <v>276488890.97894996</v>
      </c>
      <c r="C91" s="9">
        <v>41.1</v>
      </c>
      <c r="D91" s="9">
        <v>52.7</v>
      </c>
      <c r="E91" s="9">
        <v>30</v>
      </c>
      <c r="F91" s="6">
        <v>20</v>
      </c>
      <c r="G91">
        <f t="shared" si="1"/>
        <v>2013</v>
      </c>
      <c r="H91" s="28">
        <v>659928.23534078291</v>
      </c>
    </row>
    <row r="92" spans="1:8" x14ac:dyDescent="0.25">
      <c r="A92" s="8">
        <v>41456</v>
      </c>
      <c r="B92" s="29">
        <v>321360910.53985</v>
      </c>
      <c r="C92" s="9">
        <v>7.1</v>
      </c>
      <c r="D92" s="9">
        <v>112.9</v>
      </c>
      <c r="E92" s="9">
        <v>31</v>
      </c>
      <c r="F92" s="6">
        <v>22</v>
      </c>
      <c r="G92">
        <f t="shared" si="1"/>
        <v>2013</v>
      </c>
      <c r="H92" s="28">
        <v>660323.76964197587</v>
      </c>
    </row>
    <row r="93" spans="1:8" x14ac:dyDescent="0.25">
      <c r="A93" s="8">
        <v>41487</v>
      </c>
      <c r="B93" s="29">
        <v>294077654.34210002</v>
      </c>
      <c r="C93" s="9">
        <v>18.399999999999999</v>
      </c>
      <c r="D93" s="9">
        <v>63.4</v>
      </c>
      <c r="E93" s="9">
        <v>31</v>
      </c>
      <c r="F93" s="6">
        <v>21</v>
      </c>
      <c r="G93">
        <f t="shared" si="1"/>
        <v>2013</v>
      </c>
      <c r="H93" s="28">
        <v>660719.54101043625</v>
      </c>
    </row>
    <row r="94" spans="1:8" x14ac:dyDescent="0.25">
      <c r="A94" s="8">
        <v>41518</v>
      </c>
      <c r="B94" s="29">
        <v>263651260.11155</v>
      </c>
      <c r="C94" s="9">
        <v>94.9</v>
      </c>
      <c r="D94" s="9">
        <v>26</v>
      </c>
      <c r="E94" s="9">
        <v>30</v>
      </c>
      <c r="F94" s="6">
        <v>20</v>
      </c>
      <c r="G94">
        <f t="shared" si="1"/>
        <v>2013</v>
      </c>
      <c r="H94" s="28">
        <v>661115.54958825244</v>
      </c>
    </row>
    <row r="95" spans="1:8" x14ac:dyDescent="0.25">
      <c r="A95" s="8">
        <v>41548</v>
      </c>
      <c r="B95" s="29">
        <v>260653965.28414997</v>
      </c>
      <c r="C95" s="9">
        <v>226.6</v>
      </c>
      <c r="D95" s="9">
        <v>2.6</v>
      </c>
      <c r="E95" s="9">
        <v>31</v>
      </c>
      <c r="F95" s="6">
        <v>22</v>
      </c>
      <c r="G95">
        <f t="shared" si="1"/>
        <v>2013</v>
      </c>
      <c r="H95" s="28">
        <v>661511.79551759828</v>
      </c>
    </row>
    <row r="96" spans="1:8" x14ac:dyDescent="0.25">
      <c r="A96" s="8">
        <v>41579</v>
      </c>
      <c r="B96" s="29">
        <v>264090009.4479</v>
      </c>
      <c r="C96" s="9">
        <v>492.1</v>
      </c>
      <c r="D96" s="9">
        <v>0</v>
      </c>
      <c r="E96" s="9">
        <v>30</v>
      </c>
      <c r="F96" s="6">
        <v>21</v>
      </c>
      <c r="G96">
        <f t="shared" si="1"/>
        <v>2013</v>
      </c>
      <c r="H96" s="28">
        <v>661908.27894073271</v>
      </c>
    </row>
    <row r="97" spans="1:8" x14ac:dyDescent="0.25">
      <c r="A97" s="8">
        <v>41609</v>
      </c>
      <c r="B97" s="29">
        <v>286541645.7942</v>
      </c>
      <c r="C97" s="9">
        <v>687.7</v>
      </c>
      <c r="D97" s="9">
        <v>0</v>
      </c>
      <c r="E97" s="9">
        <v>31</v>
      </c>
      <c r="F97" s="6">
        <v>20</v>
      </c>
      <c r="G97">
        <f t="shared" si="1"/>
        <v>2013</v>
      </c>
      <c r="H97" s="28">
        <v>662304.99999999977</v>
      </c>
    </row>
    <row r="98" spans="1:8" x14ac:dyDescent="0.25">
      <c r="A98" s="8">
        <v>41640</v>
      </c>
      <c r="B98" s="29">
        <v>305565831.27055001</v>
      </c>
      <c r="C98" s="9">
        <v>843.9</v>
      </c>
      <c r="D98" s="9">
        <v>0</v>
      </c>
      <c r="E98" s="9">
        <v>31</v>
      </c>
      <c r="F98" s="6">
        <v>22</v>
      </c>
      <c r="G98">
        <f t="shared" si="1"/>
        <v>2014</v>
      </c>
      <c r="H98" s="28">
        <v>662715.6798430573</v>
      </c>
    </row>
    <row r="99" spans="1:8" x14ac:dyDescent="0.25">
      <c r="A99" s="8">
        <v>41671</v>
      </c>
      <c r="B99" s="29">
        <v>270815719.89115</v>
      </c>
      <c r="C99" s="9">
        <v>790</v>
      </c>
      <c r="D99" s="9">
        <v>0</v>
      </c>
      <c r="E99" s="9">
        <v>28</v>
      </c>
      <c r="F99" s="6">
        <v>19</v>
      </c>
      <c r="G99">
        <f t="shared" si="1"/>
        <v>2014</v>
      </c>
      <c r="H99" s="28">
        <v>663126.6143390818</v>
      </c>
    </row>
    <row r="100" spans="1:8" x14ac:dyDescent="0.25">
      <c r="A100" s="8">
        <v>41699</v>
      </c>
      <c r="B100" s="29">
        <v>288334650.87799996</v>
      </c>
      <c r="C100" s="9">
        <v>716.8</v>
      </c>
      <c r="D100" s="9">
        <v>0</v>
      </c>
      <c r="E100" s="9">
        <v>31</v>
      </c>
      <c r="F100" s="6">
        <v>21</v>
      </c>
      <c r="G100">
        <f t="shared" si="1"/>
        <v>2014</v>
      </c>
      <c r="H100" s="28">
        <v>663537.80364597798</v>
      </c>
    </row>
    <row r="101" spans="1:8" x14ac:dyDescent="0.25">
      <c r="A101" s="8">
        <v>41730</v>
      </c>
      <c r="B101" s="29">
        <v>244891793.1027</v>
      </c>
      <c r="C101" s="9">
        <v>353.8</v>
      </c>
      <c r="D101" s="9">
        <v>0</v>
      </c>
      <c r="E101" s="9">
        <v>30</v>
      </c>
      <c r="F101" s="6">
        <v>20</v>
      </c>
      <c r="G101">
        <f t="shared" si="1"/>
        <v>2014</v>
      </c>
      <c r="H101" s="28">
        <v>663949.24792174809</v>
      </c>
    </row>
    <row r="102" spans="1:8" x14ac:dyDescent="0.25">
      <c r="A102" s="8">
        <v>41760</v>
      </c>
      <c r="B102" s="29">
        <v>251932845.63464999</v>
      </c>
      <c r="C102" s="9">
        <v>142.5</v>
      </c>
      <c r="D102" s="9">
        <v>12.2</v>
      </c>
      <c r="E102" s="9">
        <v>31</v>
      </c>
      <c r="F102" s="6">
        <v>21</v>
      </c>
      <c r="G102">
        <f t="shared" si="1"/>
        <v>2014</v>
      </c>
      <c r="H102" s="28">
        <v>664360.94732449227</v>
      </c>
    </row>
    <row r="103" spans="1:8" x14ac:dyDescent="0.25">
      <c r="A103" s="8">
        <v>41791</v>
      </c>
      <c r="B103" s="29">
        <v>284020071.89416498</v>
      </c>
      <c r="C103" s="9">
        <v>19.7</v>
      </c>
      <c r="D103" s="9">
        <v>71.900000000000006</v>
      </c>
      <c r="E103" s="9">
        <v>30</v>
      </c>
      <c r="F103" s="6">
        <v>21</v>
      </c>
      <c r="G103">
        <f t="shared" si="1"/>
        <v>2014</v>
      </c>
      <c r="H103" s="28">
        <v>664772.90201240883</v>
      </c>
    </row>
    <row r="104" spans="1:8" x14ac:dyDescent="0.25">
      <c r="A104" s="8">
        <v>41821</v>
      </c>
      <c r="B104" s="29">
        <v>286589934.20177501</v>
      </c>
      <c r="C104" s="9">
        <v>21.5</v>
      </c>
      <c r="D104" s="9">
        <v>47.6</v>
      </c>
      <c r="E104" s="9">
        <v>31</v>
      </c>
      <c r="F104" s="6">
        <v>22</v>
      </c>
      <c r="G104">
        <f t="shared" si="1"/>
        <v>2014</v>
      </c>
      <c r="H104" s="28">
        <v>665185.11214379419</v>
      </c>
    </row>
    <row r="105" spans="1:8" x14ac:dyDescent="0.25">
      <c r="A105" s="8">
        <v>41852</v>
      </c>
      <c r="B105" s="29">
        <v>283886914.21135497</v>
      </c>
      <c r="C105" s="9">
        <v>14.5</v>
      </c>
      <c r="D105" s="9">
        <v>53.4</v>
      </c>
      <c r="E105" s="9">
        <v>31</v>
      </c>
      <c r="F105" s="6">
        <v>20</v>
      </c>
      <c r="G105">
        <f t="shared" si="1"/>
        <v>2014</v>
      </c>
      <c r="H105" s="28">
        <v>665597.57787704282</v>
      </c>
    </row>
    <row r="106" spans="1:8" x14ac:dyDescent="0.25">
      <c r="A106" s="8">
        <v>41883</v>
      </c>
      <c r="B106" s="29">
        <v>261909060.011345</v>
      </c>
      <c r="C106" s="9">
        <v>86.2</v>
      </c>
      <c r="D106" s="9">
        <v>17.600000000000001</v>
      </c>
      <c r="E106" s="9">
        <v>30</v>
      </c>
      <c r="F106" s="6">
        <v>21</v>
      </c>
      <c r="G106">
        <f t="shared" si="1"/>
        <v>2014</v>
      </c>
      <c r="H106" s="28">
        <v>666010.29937064752</v>
      </c>
    </row>
    <row r="107" spans="1:8" x14ac:dyDescent="0.25">
      <c r="A107" s="8">
        <v>41913</v>
      </c>
      <c r="B107" s="29">
        <v>246312911.15946501</v>
      </c>
      <c r="C107" s="9">
        <v>247.1</v>
      </c>
      <c r="D107" s="9">
        <v>0</v>
      </c>
      <c r="E107" s="9">
        <v>31</v>
      </c>
      <c r="F107" s="6">
        <v>22</v>
      </c>
      <c r="G107">
        <f t="shared" si="1"/>
        <v>2014</v>
      </c>
      <c r="H107" s="28">
        <v>666423.27678319928</v>
      </c>
    </row>
    <row r="108" spans="1:8" x14ac:dyDescent="0.25">
      <c r="A108" s="8">
        <v>41944</v>
      </c>
      <c r="B108" s="29">
        <v>259222283.88045999</v>
      </c>
      <c r="C108" s="9">
        <v>503.7</v>
      </c>
      <c r="D108" s="9">
        <v>0</v>
      </c>
      <c r="E108" s="9">
        <v>30</v>
      </c>
      <c r="F108" s="6">
        <v>20</v>
      </c>
      <c r="G108">
        <f t="shared" si="1"/>
        <v>2014</v>
      </c>
      <c r="H108" s="28">
        <v>666836.51027338742</v>
      </c>
    </row>
    <row r="109" spans="1:8" x14ac:dyDescent="0.25">
      <c r="A109" s="8">
        <v>41974</v>
      </c>
      <c r="B109" s="29">
        <v>264984251.16545999</v>
      </c>
      <c r="C109" s="9">
        <v>567.5</v>
      </c>
      <c r="D109" s="9">
        <v>0</v>
      </c>
      <c r="E109" s="9">
        <v>31</v>
      </c>
      <c r="F109" s="6">
        <v>21</v>
      </c>
      <c r="G109">
        <f t="shared" si="1"/>
        <v>2014</v>
      </c>
      <c r="H109" s="28">
        <v>667249.99999999965</v>
      </c>
    </row>
    <row r="110" spans="1:8" x14ac:dyDescent="0.25">
      <c r="A110" s="8">
        <v>42005</v>
      </c>
      <c r="B110" s="29">
        <v>295610064.15915</v>
      </c>
      <c r="C110" s="9">
        <v>812.9</v>
      </c>
      <c r="D110" s="9">
        <v>0</v>
      </c>
      <c r="E110" s="9">
        <v>31</v>
      </c>
      <c r="F110">
        <v>21</v>
      </c>
      <c r="G110">
        <f t="shared" si="1"/>
        <v>2015</v>
      </c>
      <c r="H110" s="28">
        <v>667637.09581631713</v>
      </c>
    </row>
    <row r="111" spans="1:8" x14ac:dyDescent="0.25">
      <c r="A111" s="8">
        <v>42036</v>
      </c>
      <c r="B111" s="29">
        <v>273794059.48680001</v>
      </c>
      <c r="C111" s="9">
        <v>872.9</v>
      </c>
      <c r="D111" s="9">
        <v>0</v>
      </c>
      <c r="E111" s="9">
        <v>28</v>
      </c>
      <c r="F111">
        <v>19</v>
      </c>
      <c r="G111">
        <f t="shared" si="1"/>
        <v>2015</v>
      </c>
      <c r="H111" s="28">
        <v>668024.41620089347</v>
      </c>
    </row>
    <row r="112" spans="1:8" x14ac:dyDescent="0.25">
      <c r="A112" s="8">
        <v>42064</v>
      </c>
      <c r="B112" s="28">
        <v>274944756.59875</v>
      </c>
      <c r="C112" s="9">
        <v>640.1</v>
      </c>
      <c r="D112" s="9">
        <v>0</v>
      </c>
      <c r="E112" s="9">
        <v>31</v>
      </c>
      <c r="F112">
        <v>22</v>
      </c>
      <c r="G112">
        <f t="shared" si="1"/>
        <v>2015</v>
      </c>
      <c r="H112" s="28">
        <v>668411.96128400927</v>
      </c>
    </row>
    <row r="113" spans="1:8" x14ac:dyDescent="0.25">
      <c r="A113" s="8">
        <v>42095</v>
      </c>
      <c r="B113" s="28">
        <v>243467764.0641</v>
      </c>
      <c r="C113" s="9">
        <v>336.6</v>
      </c>
      <c r="D113" s="9">
        <v>0</v>
      </c>
      <c r="E113" s="9">
        <v>30</v>
      </c>
      <c r="F113">
        <v>20</v>
      </c>
      <c r="G113">
        <f t="shared" si="1"/>
        <v>2015</v>
      </c>
      <c r="H113" s="28">
        <v>668799.73119602026</v>
      </c>
    </row>
    <row r="114" spans="1:8" x14ac:dyDescent="0.25">
      <c r="A114" s="8">
        <v>42125</v>
      </c>
      <c r="B114" s="28">
        <v>259171104.79855001</v>
      </c>
      <c r="C114" s="9">
        <v>104.7</v>
      </c>
      <c r="D114" s="9">
        <v>34.9</v>
      </c>
      <c r="E114" s="9">
        <v>31</v>
      </c>
      <c r="F114">
        <v>20</v>
      </c>
      <c r="G114">
        <f t="shared" si="1"/>
        <v>2015</v>
      </c>
      <c r="H114" s="28">
        <v>669187.72606735781</v>
      </c>
    </row>
    <row r="115" spans="1:8" x14ac:dyDescent="0.25">
      <c r="A115" s="8">
        <v>42156</v>
      </c>
      <c r="B115" s="28">
        <v>267555111.81316927</v>
      </c>
      <c r="C115" s="9">
        <v>29.7</v>
      </c>
      <c r="D115" s="9">
        <v>30.4</v>
      </c>
      <c r="E115" s="9">
        <v>30</v>
      </c>
      <c r="F115">
        <v>22</v>
      </c>
      <c r="G115">
        <f t="shared" si="1"/>
        <v>2015</v>
      </c>
      <c r="H115" s="28">
        <v>669575.94602852897</v>
      </c>
    </row>
    <row r="116" spans="1:8" x14ac:dyDescent="0.25">
      <c r="A116" s="8">
        <v>42186</v>
      </c>
      <c r="B116" s="28">
        <v>301591564.13077694</v>
      </c>
      <c r="C116" s="9">
        <v>7</v>
      </c>
      <c r="D116" s="9">
        <v>76.400000000000006</v>
      </c>
      <c r="E116" s="9">
        <v>31</v>
      </c>
      <c r="F116">
        <v>22</v>
      </c>
      <c r="G116">
        <f t="shared" si="1"/>
        <v>2015</v>
      </c>
      <c r="H116" s="28">
        <v>669964.39121011633</v>
      </c>
    </row>
    <row r="117" spans="1:8" x14ac:dyDescent="0.25">
      <c r="A117" s="8">
        <v>42217</v>
      </c>
      <c r="B117" s="28">
        <v>290631165.02794999</v>
      </c>
      <c r="C117" s="9">
        <v>14</v>
      </c>
      <c r="D117" s="9">
        <v>61.6</v>
      </c>
      <c r="E117" s="9">
        <v>31</v>
      </c>
      <c r="F117">
        <v>20</v>
      </c>
      <c r="G117">
        <f t="shared" si="1"/>
        <v>2015</v>
      </c>
      <c r="H117" s="28">
        <v>670353.06174277852</v>
      </c>
    </row>
    <row r="118" spans="1:8" x14ac:dyDescent="0.25">
      <c r="A118" s="8">
        <v>42248</v>
      </c>
      <c r="B118" s="28">
        <v>282606929.06945771</v>
      </c>
      <c r="C118" s="9">
        <v>34.6</v>
      </c>
      <c r="D118" s="9">
        <v>54.2</v>
      </c>
      <c r="E118" s="9">
        <v>30</v>
      </c>
      <c r="F118">
        <v>21</v>
      </c>
      <c r="G118">
        <f t="shared" si="1"/>
        <v>2015</v>
      </c>
      <c r="H118" s="28">
        <v>670741.95775724982</v>
      </c>
    </row>
    <row r="119" spans="1:8" x14ac:dyDescent="0.25">
      <c r="A119" s="8">
        <v>42278</v>
      </c>
      <c r="B119" s="28">
        <v>248711081.15715387</v>
      </c>
      <c r="C119" s="9">
        <v>254.9</v>
      </c>
      <c r="D119" s="9">
        <v>0</v>
      </c>
      <c r="E119" s="9">
        <v>31</v>
      </c>
      <c r="F119">
        <v>21</v>
      </c>
      <c r="G119">
        <f t="shared" si="1"/>
        <v>2015</v>
      </c>
      <c r="H119" s="28">
        <v>671131.07938434032</v>
      </c>
    </row>
    <row r="120" spans="1:8" x14ac:dyDescent="0.25">
      <c r="A120" s="8">
        <v>42309</v>
      </c>
      <c r="B120" s="28">
        <v>248719362.28243461</v>
      </c>
      <c r="C120" s="9">
        <v>353.2</v>
      </c>
      <c r="D120" s="9">
        <v>0</v>
      </c>
      <c r="E120" s="9">
        <v>30</v>
      </c>
      <c r="F120">
        <v>21</v>
      </c>
      <c r="G120">
        <f t="shared" si="1"/>
        <v>2015</v>
      </c>
      <c r="H120" s="28">
        <v>671520.42675493611</v>
      </c>
    </row>
    <row r="121" spans="1:8" x14ac:dyDescent="0.25">
      <c r="A121" s="8">
        <v>42339</v>
      </c>
      <c r="B121" s="28">
        <v>260364599.81419617</v>
      </c>
      <c r="C121" s="9">
        <v>447.8</v>
      </c>
      <c r="D121" s="9">
        <v>0</v>
      </c>
      <c r="E121" s="9">
        <v>31</v>
      </c>
      <c r="F121">
        <v>21</v>
      </c>
      <c r="G121">
        <f t="shared" si="1"/>
        <v>2015</v>
      </c>
      <c r="H121" s="28">
        <v>671909.99999999919</v>
      </c>
    </row>
    <row r="122" spans="1:8" x14ac:dyDescent="0.25">
      <c r="A122" s="8">
        <v>42370</v>
      </c>
      <c r="B122" s="30">
        <v>284288401.1815384</v>
      </c>
      <c r="C122" s="9">
        <v>693.89999999999986</v>
      </c>
      <c r="D122" s="9">
        <v>0</v>
      </c>
      <c r="E122" s="9">
        <v>31</v>
      </c>
      <c r="F122">
        <v>20</v>
      </c>
      <c r="G122" s="9">
        <v>2016</v>
      </c>
      <c r="H122" s="28">
        <v>672300.69559703395</v>
      </c>
    </row>
    <row r="123" spans="1:8" x14ac:dyDescent="0.25">
      <c r="A123" s="8">
        <v>42401</v>
      </c>
      <c r="B123" s="30">
        <v>260206836.05153847</v>
      </c>
      <c r="C123" s="9">
        <v>599.10000000000014</v>
      </c>
      <c r="D123" s="9">
        <v>0</v>
      </c>
      <c r="E123" s="9">
        <v>29</v>
      </c>
      <c r="F123">
        <v>20</v>
      </c>
      <c r="G123" s="9">
        <v>2016</v>
      </c>
      <c r="H123" s="28">
        <v>672691.61837188865</v>
      </c>
    </row>
    <row r="124" spans="1:8" x14ac:dyDescent="0.25">
      <c r="A124" s="8">
        <v>42430</v>
      </c>
      <c r="B124" s="30">
        <v>259744950.18307692</v>
      </c>
      <c r="C124" s="9">
        <v>460.90000000000009</v>
      </c>
      <c r="D124" s="9">
        <v>0</v>
      </c>
      <c r="E124" s="9">
        <v>31</v>
      </c>
      <c r="F124">
        <v>22</v>
      </c>
      <c r="G124" s="9">
        <v>2016</v>
      </c>
      <c r="H124" s="28">
        <v>673082.76845666114</v>
      </c>
    </row>
    <row r="125" spans="1:8" x14ac:dyDescent="0.25">
      <c r="A125" s="8">
        <v>42461</v>
      </c>
      <c r="B125" s="30">
        <v>243642397.68692306</v>
      </c>
      <c r="C125" s="9">
        <v>383.99999999999994</v>
      </c>
      <c r="D125" s="9">
        <v>0</v>
      </c>
      <c r="E125" s="9">
        <v>30</v>
      </c>
      <c r="F125">
        <v>21</v>
      </c>
      <c r="G125" s="9">
        <v>2016</v>
      </c>
      <c r="H125" s="28">
        <v>673474.14598352544</v>
      </c>
    </row>
    <row r="126" spans="1:8" x14ac:dyDescent="0.25">
      <c r="A126" s="8">
        <v>42491</v>
      </c>
      <c r="B126" s="30">
        <v>254740741.33615384</v>
      </c>
      <c r="C126" s="9">
        <v>143.1</v>
      </c>
      <c r="D126" s="9">
        <v>26.100000000000005</v>
      </c>
      <c r="E126" s="9">
        <v>31</v>
      </c>
      <c r="F126">
        <v>21</v>
      </c>
      <c r="G126" s="9">
        <v>2016</v>
      </c>
      <c r="H126" s="28">
        <v>673865.75108473236</v>
      </c>
    </row>
    <row r="127" spans="1:8" x14ac:dyDescent="0.25">
      <c r="A127" s="8">
        <v>42522</v>
      </c>
      <c r="B127" s="30">
        <v>277338997.10153848</v>
      </c>
      <c r="C127" s="9">
        <v>37.999999999999993</v>
      </c>
      <c r="D127" s="9">
        <v>51.300000000000004</v>
      </c>
      <c r="E127" s="9">
        <v>30</v>
      </c>
      <c r="F127">
        <v>22</v>
      </c>
      <c r="G127" s="9">
        <v>2016</v>
      </c>
      <c r="H127" s="28">
        <v>674257.58389260957</v>
      </c>
    </row>
    <row r="128" spans="1:8" x14ac:dyDescent="0.25">
      <c r="A128" s="8">
        <v>42552</v>
      </c>
      <c r="B128" s="30">
        <v>319936562.1415385</v>
      </c>
      <c r="C128" s="9">
        <v>1.8000000000000003</v>
      </c>
      <c r="D128" s="9">
        <v>117.39999999999998</v>
      </c>
      <c r="E128" s="9">
        <v>31</v>
      </c>
      <c r="F128">
        <v>20</v>
      </c>
      <c r="G128" s="9">
        <v>2016</v>
      </c>
      <c r="H128" s="28">
        <v>674649.64453956159</v>
      </c>
    </row>
    <row r="129" spans="1:8" x14ac:dyDescent="0.25">
      <c r="A129" s="8">
        <v>42583</v>
      </c>
      <c r="B129" s="30">
        <v>332506256.14538461</v>
      </c>
      <c r="C129" s="9">
        <v>0.3</v>
      </c>
      <c r="D129" s="9">
        <v>131.00000000000003</v>
      </c>
      <c r="E129" s="9">
        <v>31</v>
      </c>
      <c r="F129">
        <v>22</v>
      </c>
      <c r="G129" s="9">
        <v>2016</v>
      </c>
      <c r="H129" s="28">
        <v>675041.9331580702</v>
      </c>
    </row>
    <row r="130" spans="1:8" x14ac:dyDescent="0.25">
      <c r="A130" s="8">
        <v>42614</v>
      </c>
      <c r="B130" s="30">
        <v>278729526.85461545</v>
      </c>
      <c r="C130" s="9">
        <v>38.000000000000007</v>
      </c>
      <c r="D130" s="9">
        <v>43.399999999999991</v>
      </c>
      <c r="E130" s="9">
        <v>30</v>
      </c>
      <c r="F130">
        <v>21</v>
      </c>
      <c r="G130" s="9">
        <v>2016</v>
      </c>
      <c r="H130" s="28">
        <v>675434.44988069392</v>
      </c>
    </row>
    <row r="131" spans="1:8" x14ac:dyDescent="0.25">
      <c r="A131" s="8">
        <v>42644</v>
      </c>
      <c r="B131" s="30">
        <v>249175655.47076926</v>
      </c>
      <c r="C131" s="9">
        <v>220.39999999999998</v>
      </c>
      <c r="D131" s="9">
        <v>3.9</v>
      </c>
      <c r="E131" s="9">
        <v>31</v>
      </c>
      <c r="F131">
        <v>20</v>
      </c>
      <c r="G131" s="9">
        <v>2016</v>
      </c>
      <c r="H131" s="28">
        <v>675827.19484006858</v>
      </c>
    </row>
    <row r="132" spans="1:8" x14ac:dyDescent="0.25">
      <c r="A132" s="8">
        <v>42675</v>
      </c>
      <c r="B132" s="30">
        <v>248814601.71076927</v>
      </c>
      <c r="C132">
        <v>355.89999999999992</v>
      </c>
      <c r="D132" s="9">
        <v>0</v>
      </c>
      <c r="E132" s="9">
        <v>30</v>
      </c>
      <c r="F132">
        <v>22</v>
      </c>
      <c r="G132" s="9">
        <v>2016</v>
      </c>
      <c r="H132" s="28">
        <v>676220.16816890694</v>
      </c>
    </row>
    <row r="133" spans="1:8" x14ac:dyDescent="0.25">
      <c r="A133" s="8">
        <v>42705</v>
      </c>
      <c r="B133" s="31">
        <v>270712724.99202764</v>
      </c>
      <c r="C133">
        <v>639.5</v>
      </c>
      <c r="D133" s="9">
        <v>0</v>
      </c>
      <c r="E133" s="9">
        <v>31</v>
      </c>
      <c r="F133">
        <v>20</v>
      </c>
      <c r="G133" s="9">
        <v>2016</v>
      </c>
      <c r="H133" s="28">
        <v>676613.36999999906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2" sqref="A2:C15"/>
    </sheetView>
  </sheetViews>
  <sheetFormatPr defaultRowHeight="15" x14ac:dyDescent="0.25"/>
  <cols>
    <col min="1" max="1" width="5" customWidth="1"/>
    <col min="2" max="2" width="13.28515625" customWidth="1"/>
    <col min="3" max="3" width="17.5703125" customWidth="1"/>
  </cols>
  <sheetData>
    <row r="2" spans="1:3" x14ac:dyDescent="0.25">
      <c r="A2" s="18" t="s">
        <v>38</v>
      </c>
    </row>
    <row r="3" spans="1:3" x14ac:dyDescent="0.25">
      <c r="B3" t="s">
        <v>30</v>
      </c>
      <c r="C3" t="s">
        <v>37</v>
      </c>
    </row>
    <row r="4" spans="1:3" x14ac:dyDescent="0.25">
      <c r="A4" s="14">
        <v>2006</v>
      </c>
      <c r="B4" s="15">
        <v>3381396098.6554003</v>
      </c>
      <c r="C4" s="15">
        <v>3391887821.4432597</v>
      </c>
    </row>
    <row r="5" spans="1:3" x14ac:dyDescent="0.25">
      <c r="A5" s="14">
        <v>2007</v>
      </c>
      <c r="B5" s="15">
        <v>3437253458.2235703</v>
      </c>
      <c r="C5" s="15">
        <v>3420290348.5405598</v>
      </c>
    </row>
    <row r="6" spans="1:3" x14ac:dyDescent="0.25">
      <c r="A6" s="14">
        <v>2008</v>
      </c>
      <c r="B6" s="15">
        <v>3370084709.6114292</v>
      </c>
      <c r="C6" s="15">
        <v>3355008827.1199918</v>
      </c>
    </row>
    <row r="7" spans="1:3" x14ac:dyDescent="0.25">
      <c r="A7" s="14">
        <v>2009</v>
      </c>
      <c r="B7" s="15">
        <v>3245166642.8919578</v>
      </c>
      <c r="C7" s="15">
        <v>3257754032.0184965</v>
      </c>
    </row>
    <row r="8" spans="1:3" x14ac:dyDescent="0.25">
      <c r="A8" s="14">
        <v>2010</v>
      </c>
      <c r="B8" s="15">
        <v>3353468834.5121541</v>
      </c>
      <c r="C8" s="15">
        <v>3370122661.184032</v>
      </c>
    </row>
    <row r="9" spans="1:3" x14ac:dyDescent="0.25">
      <c r="A9" s="14">
        <v>2011</v>
      </c>
      <c r="B9" s="15">
        <v>3337714644.460043</v>
      </c>
      <c r="C9" s="15">
        <v>3328632116.3325319</v>
      </c>
    </row>
    <row r="10" spans="1:3" x14ac:dyDescent="0.25">
      <c r="A10" s="14">
        <v>2012</v>
      </c>
      <c r="B10" s="15">
        <v>3302327427.2050533</v>
      </c>
      <c r="C10" s="15">
        <v>3329610055.4615049</v>
      </c>
    </row>
    <row r="11" spans="1:3" x14ac:dyDescent="0.25">
      <c r="A11" s="14">
        <v>2013</v>
      </c>
      <c r="B11" s="15">
        <v>3306067867.81322</v>
      </c>
      <c r="C11" s="15">
        <v>3288078432.1785402</v>
      </c>
    </row>
    <row r="12" spans="1:3" x14ac:dyDescent="0.25">
      <c r="A12" s="14">
        <v>2014</v>
      </c>
      <c r="B12" s="15">
        <v>3248466267.3010745</v>
      </c>
      <c r="C12" s="15">
        <v>3238572906.4181786</v>
      </c>
    </row>
    <row r="13" spans="1:3" x14ac:dyDescent="0.25">
      <c r="A13" s="14">
        <v>2015</v>
      </c>
      <c r="B13" s="15">
        <v>3247167562.4024882</v>
      </c>
      <c r="C13" s="15">
        <v>3237527853.9670334</v>
      </c>
    </row>
    <row r="14" spans="1:3" x14ac:dyDescent="0.25">
      <c r="A14" s="14">
        <v>2016</v>
      </c>
      <c r="B14" s="15">
        <v>3279837650.8558736</v>
      </c>
      <c r="C14" s="15">
        <v>3291466109.268167</v>
      </c>
    </row>
    <row r="15" spans="1:3" x14ac:dyDescent="0.25">
      <c r="A15" s="14">
        <v>2017</v>
      </c>
      <c r="B15" s="15"/>
      <c r="C15" s="15">
        <v>3226441829.9669929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A2" sqref="A2:E15"/>
    </sheetView>
  </sheetViews>
  <sheetFormatPr defaultRowHeight="15" x14ac:dyDescent="0.25"/>
  <cols>
    <col min="2" max="2" width="13.285156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8" t="s">
        <v>45</v>
      </c>
    </row>
    <row r="3" spans="1:5" x14ac:dyDescent="0.25">
      <c r="A3" s="1"/>
      <c r="B3" s="1" t="s">
        <v>30</v>
      </c>
      <c r="C3" s="1" t="s">
        <v>39</v>
      </c>
      <c r="D3" s="1" t="s">
        <v>31</v>
      </c>
      <c r="E3" s="1" t="s">
        <v>39</v>
      </c>
    </row>
    <row r="4" spans="1:5" x14ac:dyDescent="0.25">
      <c r="A4" s="1">
        <v>2006</v>
      </c>
      <c r="B4" s="20">
        <v>3381396098.6554003</v>
      </c>
      <c r="C4" s="20"/>
      <c r="D4" s="20">
        <v>3391887821.4432597</v>
      </c>
    </row>
    <row r="5" spans="1:5" x14ac:dyDescent="0.25">
      <c r="A5" s="1">
        <v>2007</v>
      </c>
      <c r="B5" s="20">
        <v>3437253458.2235703</v>
      </c>
      <c r="C5" s="21">
        <f>B5/B4-1</f>
        <v>1.6519022894236457E-2</v>
      </c>
      <c r="D5" s="20">
        <v>3420290348.5405598</v>
      </c>
      <c r="E5" s="21">
        <f>D5/D4-1</f>
        <v>8.3736634560085399E-3</v>
      </c>
    </row>
    <row r="6" spans="1:5" x14ac:dyDescent="0.25">
      <c r="A6" s="1">
        <v>2008</v>
      </c>
      <c r="B6" s="20">
        <v>3370084709.6114292</v>
      </c>
      <c r="C6" s="21">
        <f t="shared" ref="C6:C14" si="0">B6/B5-1</f>
        <v>-1.9541401129858804E-2</v>
      </c>
      <c r="D6" s="20">
        <v>3355008827.1199918</v>
      </c>
      <c r="E6" s="21">
        <f t="shared" ref="E6:E15" si="1">D6/D5-1</f>
        <v>-1.9086543763287112E-2</v>
      </c>
    </row>
    <row r="7" spans="1:5" x14ac:dyDescent="0.25">
      <c r="A7" s="1">
        <v>2009</v>
      </c>
      <c r="B7" s="20">
        <v>3245166642.8919578</v>
      </c>
      <c r="C7" s="21">
        <f t="shared" si="0"/>
        <v>-3.7066743860534768E-2</v>
      </c>
      <c r="D7" s="20">
        <v>3257754032.0184965</v>
      </c>
      <c r="E7" s="21">
        <f t="shared" si="1"/>
        <v>-2.8987940155430492E-2</v>
      </c>
    </row>
    <row r="8" spans="1:5" x14ac:dyDescent="0.25">
      <c r="A8" s="1">
        <v>2010</v>
      </c>
      <c r="B8" s="20">
        <v>3353468834.5121541</v>
      </c>
      <c r="C8" s="21">
        <f t="shared" si="0"/>
        <v>3.3373383723580341E-2</v>
      </c>
      <c r="D8" s="20">
        <v>3370122661.184032</v>
      </c>
      <c r="E8" s="21">
        <f t="shared" si="1"/>
        <v>3.4492668280395655E-2</v>
      </c>
    </row>
    <row r="9" spans="1:5" x14ac:dyDescent="0.25">
      <c r="A9" s="1">
        <v>2011</v>
      </c>
      <c r="B9" s="20">
        <v>3337714644.460043</v>
      </c>
      <c r="C9" s="21">
        <f t="shared" si="0"/>
        <v>-4.6978787725644455E-3</v>
      </c>
      <c r="D9" s="20">
        <v>3328632116.3325319</v>
      </c>
      <c r="E9" s="21">
        <f t="shared" si="1"/>
        <v>-1.2311286271379562E-2</v>
      </c>
    </row>
    <row r="10" spans="1:5" x14ac:dyDescent="0.25">
      <c r="A10" s="1">
        <v>2012</v>
      </c>
      <c r="B10" s="20">
        <v>3302327427.2050533</v>
      </c>
      <c r="C10" s="21">
        <f t="shared" si="0"/>
        <v>-1.0602229676442088E-2</v>
      </c>
      <c r="D10" s="20">
        <v>3329610055.4615049</v>
      </c>
      <c r="E10" s="21">
        <f t="shared" si="1"/>
        <v>2.9379609845570087E-4</v>
      </c>
    </row>
    <row r="11" spans="1:5" x14ac:dyDescent="0.25">
      <c r="A11" s="1">
        <v>2013</v>
      </c>
      <c r="B11" s="20">
        <v>3306067867.81322</v>
      </c>
      <c r="C11" s="21">
        <f t="shared" si="0"/>
        <v>1.1326680017711421E-3</v>
      </c>
      <c r="D11" s="20">
        <v>3288078432.1785402</v>
      </c>
      <c r="E11" s="21">
        <f t="shared" si="1"/>
        <v>-1.2473419587029744E-2</v>
      </c>
    </row>
    <row r="12" spans="1:5" x14ac:dyDescent="0.25">
      <c r="A12" s="1">
        <v>2014</v>
      </c>
      <c r="B12" s="20">
        <v>3248466267.3010745</v>
      </c>
      <c r="C12" s="21">
        <f t="shared" si="0"/>
        <v>-1.7422993966014877E-2</v>
      </c>
      <c r="D12" s="20">
        <v>3238572906.4181786</v>
      </c>
      <c r="E12" s="21">
        <f t="shared" si="1"/>
        <v>-1.5056065961164267E-2</v>
      </c>
    </row>
    <row r="13" spans="1:5" x14ac:dyDescent="0.25">
      <c r="A13" s="1">
        <v>2015</v>
      </c>
      <c r="B13" s="20">
        <v>3247167562.4024882</v>
      </c>
      <c r="C13" s="21">
        <f t="shared" si="0"/>
        <v>-3.9979017533875449E-4</v>
      </c>
      <c r="D13" s="20">
        <v>3237527853.9670334</v>
      </c>
      <c r="E13" s="21">
        <f t="shared" si="1"/>
        <v>-3.2268918481781483E-4</v>
      </c>
    </row>
    <row r="14" spans="1:5" x14ac:dyDescent="0.25">
      <c r="A14" s="1">
        <v>2016</v>
      </c>
      <c r="B14" s="20">
        <v>3279837650.8558736</v>
      </c>
      <c r="C14" s="21">
        <f t="shared" si="0"/>
        <v>1.0061103354091605E-2</v>
      </c>
      <c r="D14" s="20">
        <v>3291466109.268167</v>
      </c>
      <c r="E14" s="21">
        <f t="shared" si="1"/>
        <v>1.6660321620103336E-2</v>
      </c>
    </row>
    <row r="15" spans="1:5" x14ac:dyDescent="0.25">
      <c r="A15" s="24">
        <v>2017</v>
      </c>
      <c r="B15" s="23"/>
      <c r="C15" s="22"/>
      <c r="D15" s="23">
        <v>3226441829.9669929</v>
      </c>
      <c r="E15" s="22">
        <f t="shared" si="1"/>
        <v>-1.9755415107595264E-2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A2" sqref="A2:B15"/>
    </sheetView>
  </sheetViews>
  <sheetFormatPr defaultRowHeight="15" x14ac:dyDescent="0.25"/>
  <cols>
    <col min="1" max="1" width="39.85546875" bestFit="1" customWidth="1"/>
    <col min="2" max="2" width="8" bestFit="1" customWidth="1"/>
  </cols>
  <sheetData>
    <row r="2" spans="1:2" x14ac:dyDescent="0.25">
      <c r="A2" s="26" t="s">
        <v>40</v>
      </c>
      <c r="B2" s="26" t="s">
        <v>41</v>
      </c>
    </row>
    <row r="3" spans="1:2" x14ac:dyDescent="0.25">
      <c r="A3" t="s">
        <v>5</v>
      </c>
      <c r="B3" s="12">
        <v>0.9044062987418694</v>
      </c>
    </row>
    <row r="4" spans="1:2" x14ac:dyDescent="0.25">
      <c r="A4" t="s">
        <v>6</v>
      </c>
      <c r="B4" s="12">
        <v>0.89981780108147913</v>
      </c>
    </row>
    <row r="5" spans="1:2" x14ac:dyDescent="0.25">
      <c r="A5" t="s">
        <v>42</v>
      </c>
      <c r="B5" s="25">
        <v>197.10292249880911</v>
      </c>
    </row>
    <row r="6" spans="1:2" x14ac:dyDescent="0.25">
      <c r="A6" t="s">
        <v>34</v>
      </c>
      <c r="B6" s="12">
        <v>4.3036411566668717E-3</v>
      </c>
    </row>
    <row r="7" spans="1:2" x14ac:dyDescent="0.25">
      <c r="A7" t="s">
        <v>35</v>
      </c>
      <c r="B7" s="12">
        <v>2.092793385912807E-2</v>
      </c>
    </row>
    <row r="8" spans="1:2" x14ac:dyDescent="0.25">
      <c r="A8" s="26" t="s">
        <v>43</v>
      </c>
      <c r="B8" s="26" t="s">
        <v>19</v>
      </c>
    </row>
    <row r="9" spans="1:2" x14ac:dyDescent="0.25">
      <c r="A9" s="3" t="s">
        <v>23</v>
      </c>
      <c r="B9" s="10">
        <v>2.9115028628051234</v>
      </c>
    </row>
    <row r="10" spans="1:2" x14ac:dyDescent="0.25">
      <c r="A10" s="3" t="s">
        <v>24</v>
      </c>
      <c r="B10" s="10">
        <v>20.265786460220696</v>
      </c>
    </row>
    <row r="11" spans="1:2" x14ac:dyDescent="0.25">
      <c r="A11" s="3" t="s">
        <v>25</v>
      </c>
      <c r="B11" s="10">
        <v>31.942608313388032</v>
      </c>
    </row>
    <row r="12" spans="1:2" x14ac:dyDescent="0.25">
      <c r="A12" s="3" t="s">
        <v>26</v>
      </c>
      <c r="B12" s="10">
        <v>5.3106115655141339</v>
      </c>
    </row>
    <row r="13" spans="1:2" x14ac:dyDescent="0.25">
      <c r="A13" s="3" t="s">
        <v>27</v>
      </c>
      <c r="B13" s="10">
        <v>3.1760427034457033</v>
      </c>
    </row>
    <row r="14" spans="1:2" x14ac:dyDescent="0.25">
      <c r="A14" s="3" t="s">
        <v>0</v>
      </c>
      <c r="B14" s="10">
        <v>-2.7986882446678973</v>
      </c>
    </row>
    <row r="15" spans="1:2" ht="15.75" thickBot="1" x14ac:dyDescent="0.3">
      <c r="A15" s="4" t="s">
        <v>44</v>
      </c>
      <c r="B15" s="11">
        <v>1.6638767764052143</v>
      </c>
    </row>
    <row r="16" spans="1:2" x14ac:dyDescent="0.25">
      <c r="B16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16" sqref="A16:B23"/>
    </sheetView>
  </sheetViews>
  <sheetFormatPr defaultRowHeight="15" x14ac:dyDescent="0.25"/>
  <cols>
    <col min="1" max="1" width="18" bestFit="1" customWidth="1"/>
    <col min="2" max="2" width="16.855468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</cols>
  <sheetData>
    <row r="1" spans="1:7" x14ac:dyDescent="0.25">
      <c r="A1" t="s">
        <v>2</v>
      </c>
    </row>
    <row r="2" spans="1:7" ht="15.75" thickBot="1" x14ac:dyDescent="0.3"/>
    <row r="3" spans="1:7" x14ac:dyDescent="0.25">
      <c r="A3" s="2" t="s">
        <v>3</v>
      </c>
      <c r="B3" s="2"/>
    </row>
    <row r="4" spans="1:7" x14ac:dyDescent="0.25">
      <c r="A4" s="3" t="s">
        <v>4</v>
      </c>
      <c r="B4" s="3">
        <v>0.95100278587492548</v>
      </c>
    </row>
    <row r="5" spans="1:7" x14ac:dyDescent="0.25">
      <c r="A5" s="3" t="s">
        <v>5</v>
      </c>
      <c r="B5" s="3">
        <v>0.9044062987418694</v>
      </c>
    </row>
    <row r="6" spans="1:7" x14ac:dyDescent="0.25">
      <c r="A6" s="3" t="s">
        <v>6</v>
      </c>
      <c r="B6" s="3">
        <v>0.89981780108147913</v>
      </c>
    </row>
    <row r="7" spans="1:7" x14ac:dyDescent="0.25">
      <c r="A7" s="3" t="s">
        <v>7</v>
      </c>
      <c r="B7" s="3">
        <v>7089923.6687930562</v>
      </c>
    </row>
    <row r="8" spans="1:7" ht="15.75" thickBot="1" x14ac:dyDescent="0.3">
      <c r="A8" s="4" t="s">
        <v>8</v>
      </c>
      <c r="B8" s="4">
        <v>132</v>
      </c>
    </row>
    <row r="10" spans="1:7" ht="15.75" thickBot="1" x14ac:dyDescent="0.3">
      <c r="A10" t="s">
        <v>9</v>
      </c>
    </row>
    <row r="11" spans="1:7" x14ac:dyDescent="0.25">
      <c r="A11" s="5"/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</row>
    <row r="12" spans="1:7" x14ac:dyDescent="0.25">
      <c r="A12" s="3" t="s">
        <v>15</v>
      </c>
      <c r="B12" s="3">
        <v>6</v>
      </c>
      <c r="C12" s="3">
        <v>5.9446656480219312E+16</v>
      </c>
      <c r="D12" s="3">
        <v>9907776080036552</v>
      </c>
      <c r="E12" s="3">
        <v>197.10292249880911</v>
      </c>
      <c r="F12" s="3">
        <v>3.1791145823120291E-61</v>
      </c>
    </row>
    <row r="13" spans="1:7" x14ac:dyDescent="0.25">
      <c r="A13" s="3" t="s">
        <v>16</v>
      </c>
      <c r="B13" s="3">
        <v>125</v>
      </c>
      <c r="C13" s="3">
        <v>6283377203663999</v>
      </c>
      <c r="D13" s="3">
        <v>50267017629311.992</v>
      </c>
      <c r="E13" s="3"/>
      <c r="F13" s="3"/>
    </row>
    <row r="14" spans="1:7" ht="15.75" thickBot="1" x14ac:dyDescent="0.3">
      <c r="A14" s="4" t="s">
        <v>17</v>
      </c>
      <c r="B14" s="4">
        <v>131</v>
      </c>
      <c r="C14" s="4">
        <v>6.5730033683883312E+16</v>
      </c>
      <c r="D14" s="4"/>
      <c r="E14" s="4"/>
      <c r="F14" s="4"/>
    </row>
    <row r="15" spans="1:7" ht="15.75" thickBot="1" x14ac:dyDescent="0.3"/>
    <row r="16" spans="1:7" x14ac:dyDescent="0.25">
      <c r="A16" s="5"/>
      <c r="B16" s="5" t="s">
        <v>18</v>
      </c>
      <c r="C16" s="5" t="s">
        <v>7</v>
      </c>
      <c r="D16" s="5" t="s">
        <v>19</v>
      </c>
      <c r="E16" s="5" t="s">
        <v>20</v>
      </c>
      <c r="F16" s="5" t="s">
        <v>21</v>
      </c>
      <c r="G16" s="5" t="s">
        <v>22</v>
      </c>
    </row>
    <row r="17" spans="1:7" x14ac:dyDescent="0.25">
      <c r="A17" s="3" t="s">
        <v>23</v>
      </c>
      <c r="B17" s="32">
        <v>7080628227.7422514</v>
      </c>
      <c r="C17" s="3">
        <v>2431949601.7669487</v>
      </c>
      <c r="D17" s="3">
        <v>2.9115028628051234</v>
      </c>
      <c r="E17" s="3">
        <v>4.2607067396105503E-3</v>
      </c>
      <c r="F17" s="3">
        <v>2267498137.9816761</v>
      </c>
      <c r="G17" s="3">
        <v>11893758317.502827</v>
      </c>
    </row>
    <row r="18" spans="1:7" x14ac:dyDescent="0.25">
      <c r="A18" s="3" t="s">
        <v>24</v>
      </c>
      <c r="B18" s="32">
        <v>68109.642557143045</v>
      </c>
      <c r="C18" s="3">
        <v>3360.8191170292894</v>
      </c>
      <c r="D18" s="3">
        <v>20.265786460220696</v>
      </c>
      <c r="E18" s="3">
        <v>2.5612172262576695E-41</v>
      </c>
      <c r="F18" s="3">
        <v>61458.164415217972</v>
      </c>
      <c r="G18" s="3">
        <v>74761.120699068109</v>
      </c>
    </row>
    <row r="19" spans="1:7" x14ac:dyDescent="0.25">
      <c r="A19" s="3" t="s">
        <v>25</v>
      </c>
      <c r="B19" s="32">
        <v>734695.36243993428</v>
      </c>
      <c r="C19" s="3">
        <v>23000.48121405299</v>
      </c>
      <c r="D19" s="3">
        <v>31.942608313388032</v>
      </c>
      <c r="E19" s="3">
        <v>5.6363660345128021E-62</v>
      </c>
      <c r="F19" s="3">
        <v>689174.55554085283</v>
      </c>
      <c r="G19" s="3">
        <v>780216.16933901573</v>
      </c>
    </row>
    <row r="20" spans="1:7" x14ac:dyDescent="0.25">
      <c r="A20" s="3" t="s">
        <v>26</v>
      </c>
      <c r="B20" s="32">
        <v>4521879.7361648856</v>
      </c>
      <c r="C20" s="3">
        <v>851480.03772840626</v>
      </c>
      <c r="D20" s="3">
        <v>5.3106115655141339</v>
      </c>
      <c r="E20" s="3">
        <v>4.8285115705332499E-7</v>
      </c>
      <c r="F20" s="3">
        <v>2836695.0648035109</v>
      </c>
      <c r="G20" s="3">
        <v>6207064.4075262602</v>
      </c>
    </row>
    <row r="21" spans="1:7" x14ac:dyDescent="0.25">
      <c r="A21" s="3" t="s">
        <v>27</v>
      </c>
      <c r="B21" s="32">
        <v>2012683.2555640794</v>
      </c>
      <c r="C21" s="3">
        <v>633707.86966450734</v>
      </c>
      <c r="D21" s="3">
        <v>3.1760427034457033</v>
      </c>
      <c r="E21" s="3">
        <v>1.8807633625158898E-3</v>
      </c>
      <c r="F21" s="3">
        <v>758496.73237945838</v>
      </c>
      <c r="G21" s="3">
        <v>3266869.7787487004</v>
      </c>
    </row>
    <row r="22" spans="1:7" x14ac:dyDescent="0.25">
      <c r="A22" s="3" t="s">
        <v>0</v>
      </c>
      <c r="B22" s="32">
        <v>-3660126.7685374818</v>
      </c>
      <c r="C22" s="3">
        <v>1307800.815439451</v>
      </c>
      <c r="D22" s="3">
        <v>-2.7986882446678973</v>
      </c>
      <c r="E22" s="3">
        <v>5.9450830672110643E-3</v>
      </c>
      <c r="F22" s="3">
        <v>-6248426.8926978037</v>
      </c>
      <c r="G22" s="3">
        <v>-1071826.6443771599</v>
      </c>
    </row>
    <row r="23" spans="1:7" ht="15.75" thickBot="1" x14ac:dyDescent="0.3">
      <c r="A23" s="4" t="s">
        <v>44</v>
      </c>
      <c r="B23" s="33">
        <v>517.93954989260862</v>
      </c>
      <c r="C23" s="4">
        <v>311.28480019512671</v>
      </c>
      <c r="D23" s="4">
        <v>1.6638767764052143</v>
      </c>
      <c r="E23" s="4">
        <v>9.8642092499018036E-2</v>
      </c>
      <c r="F23" s="4">
        <v>-98.131703070736762</v>
      </c>
      <c r="G23" s="4">
        <v>1134.0108028559539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3"/>
  <sheetViews>
    <sheetView workbookViewId="0">
      <selection activeCell="F27" sqref="F27"/>
    </sheetView>
  </sheetViews>
  <sheetFormatPr defaultRowHeight="15" x14ac:dyDescent="0.25"/>
  <cols>
    <col min="1" max="1" width="6.85546875" bestFit="1" customWidth="1"/>
    <col min="2" max="2" width="8.5703125" bestFit="1" customWidth="1"/>
    <col min="3" max="3" width="9.5703125" bestFit="1" customWidth="1"/>
    <col min="4" max="4" width="9.42578125" bestFit="1" customWidth="1"/>
    <col min="5" max="5" width="11.85546875" bestFit="1" customWidth="1"/>
    <col min="6" max="6" width="9.42578125" bestFit="1" customWidth="1"/>
  </cols>
  <sheetData>
    <row r="1" spans="1:8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t="s">
        <v>44</v>
      </c>
    </row>
    <row r="2" spans="1:8" x14ac:dyDescent="0.25">
      <c r="A2" s="8">
        <v>42736</v>
      </c>
      <c r="C2">
        <v>732.9</v>
      </c>
      <c r="D2">
        <v>0</v>
      </c>
      <c r="E2">
        <v>31</v>
      </c>
      <c r="F2">
        <v>21</v>
      </c>
      <c r="G2">
        <f t="shared" ref="G2:G13" si="0">YEAR(A2)</f>
        <v>2017</v>
      </c>
      <c r="H2" s="28">
        <v>677062.80004069209</v>
      </c>
    </row>
    <row r="3" spans="1:8" x14ac:dyDescent="0.25">
      <c r="A3" s="8">
        <v>42767</v>
      </c>
      <c r="C3">
        <v>684.71</v>
      </c>
      <c r="D3">
        <v>0</v>
      </c>
      <c r="E3">
        <v>28</v>
      </c>
      <c r="F3">
        <v>19</v>
      </c>
      <c r="G3">
        <f t="shared" si="0"/>
        <v>2017</v>
      </c>
      <c r="H3" s="28">
        <v>677512.52860838722</v>
      </c>
    </row>
    <row r="4" spans="1:8" x14ac:dyDescent="0.25">
      <c r="A4" s="8">
        <v>42795</v>
      </c>
      <c r="C4">
        <v>546.82000000000005</v>
      </c>
      <c r="D4">
        <v>0.22</v>
      </c>
      <c r="E4">
        <v>31</v>
      </c>
      <c r="F4">
        <v>23</v>
      </c>
      <c r="G4">
        <f t="shared" si="0"/>
        <v>2017</v>
      </c>
      <c r="H4" s="28">
        <v>677962.55590137723</v>
      </c>
    </row>
    <row r="5" spans="1:8" x14ac:dyDescent="0.25">
      <c r="A5" s="8">
        <v>42826</v>
      </c>
      <c r="C5">
        <v>328.11</v>
      </c>
      <c r="D5">
        <v>0.32</v>
      </c>
      <c r="E5">
        <v>30</v>
      </c>
      <c r="F5">
        <v>18</v>
      </c>
      <c r="G5">
        <f t="shared" si="0"/>
        <v>2017</v>
      </c>
      <c r="H5" s="28">
        <v>678412.88211808575</v>
      </c>
    </row>
    <row r="6" spans="1:8" x14ac:dyDescent="0.25">
      <c r="A6" s="8">
        <v>42856</v>
      </c>
      <c r="C6">
        <v>134.47999999999999</v>
      </c>
      <c r="D6">
        <v>20.89</v>
      </c>
      <c r="E6">
        <v>31</v>
      </c>
      <c r="F6">
        <v>22</v>
      </c>
      <c r="G6">
        <f t="shared" si="0"/>
        <v>2017</v>
      </c>
      <c r="H6" s="28">
        <v>678863.50745706842</v>
      </c>
    </row>
    <row r="7" spans="1:8" x14ac:dyDescent="0.25">
      <c r="A7" s="8">
        <v>42887</v>
      </c>
      <c r="C7">
        <v>30.43</v>
      </c>
      <c r="D7">
        <v>55.72</v>
      </c>
      <c r="E7">
        <v>30</v>
      </c>
      <c r="F7">
        <v>22</v>
      </c>
      <c r="G7">
        <f t="shared" si="0"/>
        <v>2017</v>
      </c>
      <c r="H7" s="28">
        <v>679314.43211701256</v>
      </c>
    </row>
    <row r="8" spans="1:8" x14ac:dyDescent="0.25">
      <c r="A8" s="8">
        <v>42917</v>
      </c>
      <c r="C8">
        <v>7.85</v>
      </c>
      <c r="D8">
        <v>100.39</v>
      </c>
      <c r="E8">
        <v>31</v>
      </c>
      <c r="F8">
        <v>20</v>
      </c>
      <c r="G8">
        <f t="shared" si="0"/>
        <v>2017</v>
      </c>
      <c r="H8" s="28">
        <v>679765.65629673749</v>
      </c>
    </row>
    <row r="9" spans="1:8" x14ac:dyDescent="0.25">
      <c r="A9" s="8">
        <v>42948</v>
      </c>
      <c r="C9">
        <v>10.43</v>
      </c>
      <c r="D9">
        <v>80.78</v>
      </c>
      <c r="E9">
        <v>31</v>
      </c>
      <c r="F9">
        <v>22</v>
      </c>
      <c r="G9">
        <f t="shared" si="0"/>
        <v>2017</v>
      </c>
      <c r="H9" s="28">
        <v>680217.18019519455</v>
      </c>
    </row>
    <row r="10" spans="1:8" x14ac:dyDescent="0.25">
      <c r="A10" s="8">
        <v>42979</v>
      </c>
      <c r="C10">
        <v>70.58</v>
      </c>
      <c r="D10">
        <v>29.43</v>
      </c>
      <c r="E10">
        <v>30</v>
      </c>
      <c r="F10">
        <v>20</v>
      </c>
      <c r="G10">
        <f t="shared" si="0"/>
        <v>2017</v>
      </c>
      <c r="H10" s="28">
        <v>680669.00401146745</v>
      </c>
    </row>
    <row r="11" spans="1:8" x14ac:dyDescent="0.25">
      <c r="A11" s="8">
        <v>43009</v>
      </c>
      <c r="C11">
        <v>241.15</v>
      </c>
      <c r="D11">
        <v>2.87</v>
      </c>
      <c r="E11">
        <v>31</v>
      </c>
      <c r="F11">
        <v>21</v>
      </c>
      <c r="G11">
        <f t="shared" si="0"/>
        <v>2017</v>
      </c>
      <c r="H11" s="28">
        <v>681121.1279447719</v>
      </c>
    </row>
    <row r="12" spans="1:8" x14ac:dyDescent="0.25">
      <c r="A12" s="8">
        <v>43040</v>
      </c>
      <c r="C12">
        <v>418.05</v>
      </c>
      <c r="D12">
        <v>0</v>
      </c>
      <c r="E12">
        <v>30</v>
      </c>
      <c r="F12">
        <v>22</v>
      </c>
      <c r="G12">
        <f t="shared" si="0"/>
        <v>2017</v>
      </c>
      <c r="H12" s="28">
        <v>681573.5521944561</v>
      </c>
    </row>
    <row r="13" spans="1:8" x14ac:dyDescent="0.25">
      <c r="A13" s="8">
        <v>43070</v>
      </c>
      <c r="C13">
        <v>610.55999999999995</v>
      </c>
      <c r="D13">
        <v>0</v>
      </c>
      <c r="E13">
        <v>31</v>
      </c>
      <c r="F13">
        <v>19</v>
      </c>
      <c r="G13">
        <f t="shared" si="0"/>
        <v>2017</v>
      </c>
      <c r="H13" s="28">
        <v>682026.27696000051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33"/>
  <sheetViews>
    <sheetView workbookViewId="0">
      <selection activeCell="K1" sqref="K1:P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1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J1" t="s">
        <v>23</v>
      </c>
      <c r="K1" s="7" t="s">
        <v>24</v>
      </c>
      <c r="L1" s="7" t="s">
        <v>25</v>
      </c>
      <c r="M1" s="7" t="s">
        <v>26</v>
      </c>
      <c r="N1" s="6" t="s">
        <v>27</v>
      </c>
      <c r="O1" s="7" t="s">
        <v>0</v>
      </c>
      <c r="P1" s="27" t="s">
        <v>44</v>
      </c>
      <c r="Q1" t="s">
        <v>28</v>
      </c>
    </row>
    <row r="2" spans="1:17" x14ac:dyDescent="0.25">
      <c r="A2" s="8">
        <v>38718</v>
      </c>
      <c r="B2" s="28">
        <v>292172306.44338095</v>
      </c>
      <c r="C2" s="9">
        <v>554.70000000000005</v>
      </c>
      <c r="D2" s="9">
        <v>0</v>
      </c>
      <c r="E2" s="9">
        <v>31</v>
      </c>
      <c r="F2" s="6">
        <v>21</v>
      </c>
      <c r="G2">
        <f>YEAR(A2)</f>
        <v>2006</v>
      </c>
      <c r="H2" s="28">
        <v>631343.79721311864</v>
      </c>
      <c r="J2">
        <f t="shared" ref="J2:J33" si="0">WSkWh</f>
        <v>7080628227.7422514</v>
      </c>
      <c r="K2">
        <f t="shared" ref="K2:K33" si="1">LonHDD*C2</f>
        <v>37780418.726447247</v>
      </c>
      <c r="L2">
        <f t="shared" ref="L2:L33" si="2">LonCDD*D2</f>
        <v>0</v>
      </c>
      <c r="M2">
        <f t="shared" ref="M2:M33" si="3">MonthDays*E2</f>
        <v>140178271.82111144</v>
      </c>
      <c r="N2">
        <f t="shared" ref="N2:N33" si="4">PeakDays*F2</f>
        <v>42266348.366845667</v>
      </c>
      <c r="O2">
        <f t="shared" ref="O2:O33" si="5">Year*G2</f>
        <v>-7342214297.6861887</v>
      </c>
      <c r="P2">
        <f t="shared" ref="P2:P33" si="6">Population*H2</f>
        <v>326997922.15605307</v>
      </c>
      <c r="Q2">
        <f t="shared" ref="Q2:Q33" si="7">SUM(J2:P2)</f>
        <v>285636891.12652063</v>
      </c>
    </row>
    <row r="3" spans="1:17" x14ac:dyDescent="0.25">
      <c r="A3" s="8">
        <v>38749</v>
      </c>
      <c r="B3" s="28">
        <v>272081318.11013204</v>
      </c>
      <c r="C3" s="9">
        <v>609.29999999999995</v>
      </c>
      <c r="D3" s="9">
        <v>0</v>
      </c>
      <c r="E3" s="9">
        <v>28</v>
      </c>
      <c r="F3" s="6">
        <v>20</v>
      </c>
      <c r="G3">
        <f t="shared" ref="G3:G66" si="8">YEAR(A3)</f>
        <v>2006</v>
      </c>
      <c r="H3" s="28">
        <v>631751.85800062038</v>
      </c>
      <c r="J3">
        <f t="shared" si="0"/>
        <v>7080628227.7422514</v>
      </c>
      <c r="K3">
        <f t="shared" si="1"/>
        <v>41499205.210067257</v>
      </c>
      <c r="L3">
        <f t="shared" si="2"/>
        <v>0</v>
      </c>
      <c r="M3">
        <f t="shared" si="3"/>
        <v>126612632.61261679</v>
      </c>
      <c r="N3">
        <f t="shared" si="4"/>
        <v>40253665.111281589</v>
      </c>
      <c r="O3">
        <f t="shared" si="5"/>
        <v>-7342214297.6861887</v>
      </c>
      <c r="P3">
        <f t="shared" si="6"/>
        <v>327209272.97666055</v>
      </c>
      <c r="Q3">
        <f t="shared" si="7"/>
        <v>273988705.96668798</v>
      </c>
    </row>
    <row r="4" spans="1:17" x14ac:dyDescent="0.25">
      <c r="A4" s="8">
        <v>38777</v>
      </c>
      <c r="B4" s="28">
        <v>285536313.71320099</v>
      </c>
      <c r="C4" s="9">
        <v>545.70000000000005</v>
      </c>
      <c r="D4" s="9">
        <v>0</v>
      </c>
      <c r="E4" s="9">
        <v>31</v>
      </c>
      <c r="F4" s="6">
        <v>23</v>
      </c>
      <c r="G4">
        <f t="shared" si="8"/>
        <v>2006</v>
      </c>
      <c r="H4" s="28">
        <v>632160.18253286323</v>
      </c>
      <c r="J4">
        <f t="shared" si="0"/>
        <v>7080628227.7422514</v>
      </c>
      <c r="K4">
        <f t="shared" si="1"/>
        <v>37167431.943432964</v>
      </c>
      <c r="L4">
        <f t="shared" si="2"/>
        <v>0</v>
      </c>
      <c r="M4">
        <f t="shared" si="3"/>
        <v>140178271.82111144</v>
      </c>
      <c r="N4">
        <f t="shared" si="4"/>
        <v>46291714.877973825</v>
      </c>
      <c r="O4">
        <f t="shared" si="5"/>
        <v>-7342214297.6861887</v>
      </c>
      <c r="P4">
        <f t="shared" si="6"/>
        <v>327420760.40110052</v>
      </c>
      <c r="Q4">
        <f t="shared" si="7"/>
        <v>289472109.09968126</v>
      </c>
    </row>
    <row r="5" spans="1:17" x14ac:dyDescent="0.25">
      <c r="A5" s="8">
        <v>38808</v>
      </c>
      <c r="B5" s="28">
        <v>251155214.75177601</v>
      </c>
      <c r="C5" s="9">
        <v>286.10000000000002</v>
      </c>
      <c r="D5" s="9">
        <v>0</v>
      </c>
      <c r="E5" s="9">
        <v>30</v>
      </c>
      <c r="F5" s="6">
        <v>18</v>
      </c>
      <c r="G5">
        <f t="shared" si="8"/>
        <v>2006</v>
      </c>
      <c r="H5" s="28">
        <v>632568.77098031505</v>
      </c>
      <c r="J5">
        <f t="shared" si="0"/>
        <v>7080628227.7422514</v>
      </c>
      <c r="K5">
        <f t="shared" si="1"/>
        <v>19486168.735598627</v>
      </c>
      <c r="L5">
        <f t="shared" si="2"/>
        <v>0</v>
      </c>
      <c r="M5">
        <f t="shared" si="3"/>
        <v>135656392.08494657</v>
      </c>
      <c r="N5">
        <f t="shared" si="4"/>
        <v>36228298.600153431</v>
      </c>
      <c r="O5">
        <f t="shared" si="5"/>
        <v>-7342214297.6861887</v>
      </c>
      <c r="P5">
        <f t="shared" si="6"/>
        <v>327632384.51766503</v>
      </c>
      <c r="Q5">
        <f t="shared" si="7"/>
        <v>257417173.99442589</v>
      </c>
    </row>
    <row r="6" spans="1:17" x14ac:dyDescent="0.25">
      <c r="A6" s="8">
        <v>38838</v>
      </c>
      <c r="B6" s="28">
        <v>267608274.54859403</v>
      </c>
      <c r="C6" s="9">
        <v>151.9</v>
      </c>
      <c r="D6" s="9">
        <v>22.9</v>
      </c>
      <c r="E6" s="9">
        <v>31</v>
      </c>
      <c r="F6" s="6">
        <v>22</v>
      </c>
      <c r="G6">
        <f t="shared" si="8"/>
        <v>2006</v>
      </c>
      <c r="H6" s="28">
        <v>632977.62351355399</v>
      </c>
      <c r="J6">
        <f t="shared" si="0"/>
        <v>7080628227.7422514</v>
      </c>
      <c r="K6">
        <f t="shared" si="1"/>
        <v>10345854.704430029</v>
      </c>
      <c r="L6">
        <f t="shared" si="2"/>
        <v>16824523.799874496</v>
      </c>
      <c r="M6">
        <f t="shared" si="3"/>
        <v>140178271.82111144</v>
      </c>
      <c r="N6">
        <f t="shared" si="4"/>
        <v>44279031.622409746</v>
      </c>
      <c r="O6">
        <f t="shared" si="5"/>
        <v>-7342214297.6861887</v>
      </c>
      <c r="P6">
        <f t="shared" si="6"/>
        <v>327844145.41470325</v>
      </c>
      <c r="Q6">
        <f t="shared" si="7"/>
        <v>277885757.41859138</v>
      </c>
    </row>
    <row r="7" spans="1:17" x14ac:dyDescent="0.25">
      <c r="A7" s="8">
        <v>38869</v>
      </c>
      <c r="B7" s="28">
        <v>286165019.83911902</v>
      </c>
      <c r="C7" s="9">
        <v>26.7</v>
      </c>
      <c r="D7" s="9">
        <v>44.4</v>
      </c>
      <c r="E7" s="9">
        <v>30</v>
      </c>
      <c r="F7" s="6">
        <v>22</v>
      </c>
      <c r="G7">
        <f t="shared" si="8"/>
        <v>2006</v>
      </c>
      <c r="H7" s="28">
        <v>633386.74030326842</v>
      </c>
      <c r="J7">
        <f t="shared" si="0"/>
        <v>7080628227.7422514</v>
      </c>
      <c r="K7">
        <f t="shared" si="1"/>
        <v>1818527.4562757192</v>
      </c>
      <c r="L7">
        <f t="shared" si="2"/>
        <v>32620474.092333082</v>
      </c>
      <c r="M7">
        <f t="shared" si="3"/>
        <v>135656392.08494657</v>
      </c>
      <c r="N7">
        <f t="shared" si="4"/>
        <v>44279031.622409746</v>
      </c>
      <c r="O7">
        <f t="shared" si="5"/>
        <v>-7342214297.6861887</v>
      </c>
      <c r="P7">
        <f t="shared" si="6"/>
        <v>328056043.18062145</v>
      </c>
      <c r="Q7">
        <f t="shared" si="7"/>
        <v>280844398.49264938</v>
      </c>
    </row>
    <row r="8" spans="1:17" x14ac:dyDescent="0.25">
      <c r="A8" s="8">
        <v>38899</v>
      </c>
      <c r="B8" s="28">
        <v>331057754.92952901</v>
      </c>
      <c r="C8" s="9">
        <v>3.3</v>
      </c>
      <c r="D8" s="9">
        <v>133.69999999999999</v>
      </c>
      <c r="E8" s="9">
        <v>31</v>
      </c>
      <c r="F8" s="6">
        <v>20</v>
      </c>
      <c r="G8">
        <f t="shared" si="8"/>
        <v>2006</v>
      </c>
      <c r="H8" s="28">
        <v>633796.12152025709</v>
      </c>
      <c r="J8">
        <f t="shared" si="0"/>
        <v>7080628227.7422514</v>
      </c>
      <c r="K8">
        <f t="shared" si="1"/>
        <v>224761.82043857203</v>
      </c>
      <c r="L8">
        <f t="shared" si="2"/>
        <v>98228769.9582192</v>
      </c>
      <c r="M8">
        <f t="shared" si="3"/>
        <v>140178271.82111144</v>
      </c>
      <c r="N8">
        <f t="shared" si="4"/>
        <v>40253665.111281589</v>
      </c>
      <c r="O8">
        <f t="shared" si="5"/>
        <v>-7342214297.6861887</v>
      </c>
      <c r="P8">
        <f t="shared" si="6"/>
        <v>328268077.90388304</v>
      </c>
      <c r="Q8">
        <f t="shared" si="7"/>
        <v>345567476.67099673</v>
      </c>
    </row>
    <row r="9" spans="1:17" x14ac:dyDescent="0.25">
      <c r="A9" s="8">
        <v>38930</v>
      </c>
      <c r="B9" s="28">
        <v>310286558.22231001</v>
      </c>
      <c r="C9" s="9">
        <v>5.3</v>
      </c>
      <c r="D9" s="9">
        <v>68.2</v>
      </c>
      <c r="E9" s="9">
        <v>31</v>
      </c>
      <c r="F9" s="6">
        <v>22</v>
      </c>
      <c r="G9">
        <f t="shared" si="8"/>
        <v>2006</v>
      </c>
      <c r="H9" s="28">
        <v>634205.76733542909</v>
      </c>
      <c r="J9">
        <f t="shared" si="0"/>
        <v>7080628227.7422514</v>
      </c>
      <c r="K9">
        <f t="shared" si="1"/>
        <v>360981.10555285815</v>
      </c>
      <c r="L9">
        <f t="shared" si="2"/>
        <v>50106223.718403518</v>
      </c>
      <c r="M9">
        <f t="shared" si="3"/>
        <v>140178271.82111144</v>
      </c>
      <c r="N9">
        <f t="shared" si="4"/>
        <v>44279031.622409746</v>
      </c>
      <c r="O9">
        <f t="shared" si="5"/>
        <v>-7342214297.6861887</v>
      </c>
      <c r="P9">
        <f t="shared" si="6"/>
        <v>328480249.67300862</v>
      </c>
      <c r="Q9">
        <f t="shared" si="7"/>
        <v>301818687.99654931</v>
      </c>
    </row>
    <row r="10" spans="1:17" x14ac:dyDescent="0.25">
      <c r="A10" s="8">
        <v>38961</v>
      </c>
      <c r="B10" s="28">
        <v>258965629.98123401</v>
      </c>
      <c r="C10" s="9">
        <v>98.5</v>
      </c>
      <c r="D10" s="9">
        <v>5</v>
      </c>
      <c r="E10" s="9">
        <v>30</v>
      </c>
      <c r="F10" s="6">
        <v>20</v>
      </c>
      <c r="G10">
        <f t="shared" si="8"/>
        <v>2006</v>
      </c>
      <c r="H10" s="28">
        <v>634615.67791980389</v>
      </c>
      <c r="J10">
        <f t="shared" si="0"/>
        <v>7080628227.7422514</v>
      </c>
      <c r="K10">
        <f t="shared" si="1"/>
        <v>6708799.7918785894</v>
      </c>
      <c r="L10">
        <f t="shared" si="2"/>
        <v>3673476.8121996713</v>
      </c>
      <c r="M10">
        <f t="shared" si="3"/>
        <v>135656392.08494657</v>
      </c>
      <c r="N10">
        <f t="shared" si="4"/>
        <v>40253665.111281589</v>
      </c>
      <c r="O10">
        <f t="shared" si="5"/>
        <v>-7342214297.6861887</v>
      </c>
      <c r="P10">
        <f t="shared" si="6"/>
        <v>328692558.57657593</v>
      </c>
      <c r="Q10">
        <f t="shared" si="7"/>
        <v>253398822.43294495</v>
      </c>
    </row>
    <row r="11" spans="1:17" x14ac:dyDescent="0.25">
      <c r="A11" s="8">
        <v>38991</v>
      </c>
      <c r="B11" s="28">
        <v>268955158.37625802</v>
      </c>
      <c r="C11" s="9">
        <v>307.89999999999998</v>
      </c>
      <c r="D11" s="9">
        <v>0.7</v>
      </c>
      <c r="E11" s="9">
        <v>31</v>
      </c>
      <c r="F11" s="6">
        <v>21</v>
      </c>
      <c r="G11">
        <f t="shared" si="8"/>
        <v>2006</v>
      </c>
      <c r="H11" s="28">
        <v>635025.85344451177</v>
      </c>
      <c r="J11">
        <f t="shared" si="0"/>
        <v>7080628227.7422514</v>
      </c>
      <c r="K11">
        <f t="shared" si="1"/>
        <v>20970958.943344343</v>
      </c>
      <c r="L11">
        <f t="shared" si="2"/>
        <v>514286.75370795396</v>
      </c>
      <c r="M11">
        <f t="shared" si="3"/>
        <v>140178271.82111144</v>
      </c>
      <c r="N11">
        <f t="shared" si="4"/>
        <v>42266348.366845667</v>
      </c>
      <c r="O11">
        <f t="shared" si="5"/>
        <v>-7342214297.6861887</v>
      </c>
      <c r="P11">
        <f t="shared" si="6"/>
        <v>328905004.70322007</v>
      </c>
      <c r="Q11">
        <f t="shared" si="7"/>
        <v>271248800.64429253</v>
      </c>
    </row>
    <row r="12" spans="1:17" x14ac:dyDescent="0.25">
      <c r="A12" s="8">
        <v>39022</v>
      </c>
      <c r="B12" s="28">
        <v>270891308.85303301</v>
      </c>
      <c r="C12" s="9">
        <v>383.4</v>
      </c>
      <c r="D12" s="9">
        <v>0</v>
      </c>
      <c r="E12" s="9">
        <v>30</v>
      </c>
      <c r="F12" s="6">
        <v>22</v>
      </c>
      <c r="G12">
        <f t="shared" si="8"/>
        <v>2006</v>
      </c>
      <c r="H12" s="28">
        <v>635436.29408079328</v>
      </c>
      <c r="J12">
        <f t="shared" si="0"/>
        <v>7080628227.7422514</v>
      </c>
      <c r="K12">
        <f t="shared" si="1"/>
        <v>26113236.956408642</v>
      </c>
      <c r="L12">
        <f t="shared" si="2"/>
        <v>0</v>
      </c>
      <c r="M12">
        <f t="shared" si="3"/>
        <v>135656392.08494657</v>
      </c>
      <c r="N12">
        <f t="shared" si="4"/>
        <v>44279031.622409746</v>
      </c>
      <c r="O12">
        <f t="shared" si="5"/>
        <v>-7342214297.6861887</v>
      </c>
      <c r="P12">
        <f t="shared" si="6"/>
        <v>329117588.14163333</v>
      </c>
      <c r="Q12">
        <f t="shared" si="7"/>
        <v>273580178.86146098</v>
      </c>
    </row>
    <row r="13" spans="1:17" x14ac:dyDescent="0.25">
      <c r="A13" s="8">
        <v>39052</v>
      </c>
      <c r="B13" s="28">
        <v>286521240.88683301</v>
      </c>
      <c r="C13" s="9">
        <v>511.9</v>
      </c>
      <c r="D13" s="9">
        <v>0</v>
      </c>
      <c r="E13" s="9">
        <v>31</v>
      </c>
      <c r="F13" s="6">
        <v>19</v>
      </c>
      <c r="G13">
        <f t="shared" si="8"/>
        <v>2006</v>
      </c>
      <c r="H13" s="28">
        <v>635846.99999999988</v>
      </c>
      <c r="J13">
        <f t="shared" si="0"/>
        <v>7080628227.7422514</v>
      </c>
      <c r="K13">
        <f t="shared" si="1"/>
        <v>34865326.025001526</v>
      </c>
      <c r="L13">
        <f t="shared" si="2"/>
        <v>0</v>
      </c>
      <c r="M13">
        <f t="shared" si="3"/>
        <v>140178271.82111144</v>
      </c>
      <c r="N13">
        <f t="shared" si="4"/>
        <v>38240981.85571751</v>
      </c>
      <c r="O13">
        <f t="shared" si="5"/>
        <v>-7342214297.6861887</v>
      </c>
      <c r="P13">
        <f t="shared" si="6"/>
        <v>329330308.98056543</v>
      </c>
      <c r="Q13">
        <f t="shared" si="7"/>
        <v>281028818.73845899</v>
      </c>
    </row>
    <row r="14" spans="1:17" x14ac:dyDescent="0.25">
      <c r="A14" s="8">
        <v>39083</v>
      </c>
      <c r="B14" s="28">
        <v>298478399.48084098</v>
      </c>
      <c r="C14" s="9">
        <v>655.6</v>
      </c>
      <c r="D14" s="9">
        <v>0</v>
      </c>
      <c r="E14" s="9">
        <v>31</v>
      </c>
      <c r="F14" s="6">
        <v>22</v>
      </c>
      <c r="G14">
        <f t="shared" si="8"/>
        <v>2007</v>
      </c>
      <c r="H14" s="28">
        <v>636023.3972679982</v>
      </c>
      <c r="J14">
        <f t="shared" si="0"/>
        <v>7080628227.7422514</v>
      </c>
      <c r="K14">
        <f t="shared" si="1"/>
        <v>44652681.660462983</v>
      </c>
      <c r="L14">
        <f t="shared" si="2"/>
        <v>0</v>
      </c>
      <c r="M14">
        <f t="shared" si="3"/>
        <v>140178271.82111144</v>
      </c>
      <c r="N14">
        <f t="shared" si="4"/>
        <v>44279031.622409746</v>
      </c>
      <c r="O14">
        <f t="shared" si="5"/>
        <v>-7345874424.4547262</v>
      </c>
      <c r="P14">
        <f t="shared" si="6"/>
        <v>329421672.10215479</v>
      </c>
      <c r="Q14">
        <f t="shared" si="7"/>
        <v>293285460.4936648</v>
      </c>
    </row>
    <row r="15" spans="1:17" x14ac:dyDescent="0.25">
      <c r="A15" s="8">
        <v>39114</v>
      </c>
      <c r="B15" s="28">
        <v>288286802.00205398</v>
      </c>
      <c r="C15" s="9">
        <v>758.7</v>
      </c>
      <c r="D15" s="9">
        <v>0</v>
      </c>
      <c r="E15" s="9">
        <v>28</v>
      </c>
      <c r="F15" s="6">
        <v>20</v>
      </c>
      <c r="G15">
        <f t="shared" si="8"/>
        <v>2007</v>
      </c>
      <c r="H15" s="28">
        <v>636199.84347229102</v>
      </c>
      <c r="J15">
        <f t="shared" si="0"/>
        <v>7080628227.7422514</v>
      </c>
      <c r="K15">
        <f t="shared" si="1"/>
        <v>51674785.808104433</v>
      </c>
      <c r="L15">
        <f t="shared" si="2"/>
        <v>0</v>
      </c>
      <c r="M15">
        <f t="shared" si="3"/>
        <v>126612632.61261679</v>
      </c>
      <c r="N15">
        <f t="shared" si="4"/>
        <v>40253665.111281589</v>
      </c>
      <c r="O15">
        <f t="shared" si="5"/>
        <v>-7345874424.4547262</v>
      </c>
      <c r="P15">
        <f t="shared" si="6"/>
        <v>329513060.56978649</v>
      </c>
      <c r="Q15">
        <f t="shared" si="7"/>
        <v>282807947.38931412</v>
      </c>
    </row>
    <row r="16" spans="1:17" x14ac:dyDescent="0.25">
      <c r="A16" s="8">
        <v>39142</v>
      </c>
      <c r="B16" s="28">
        <v>286518846.70335001</v>
      </c>
      <c r="C16" s="9">
        <v>527</v>
      </c>
      <c r="D16" s="9">
        <v>0</v>
      </c>
      <c r="E16" s="9">
        <v>31</v>
      </c>
      <c r="F16" s="6">
        <v>22</v>
      </c>
      <c r="G16">
        <f t="shared" si="8"/>
        <v>2007</v>
      </c>
      <c r="H16" s="28">
        <v>636376.33862645447</v>
      </c>
      <c r="J16">
        <f t="shared" si="0"/>
        <v>7080628227.7422514</v>
      </c>
      <c r="K16">
        <f t="shared" si="1"/>
        <v>35893781.627614386</v>
      </c>
      <c r="L16">
        <f t="shared" si="2"/>
        <v>0</v>
      </c>
      <c r="M16">
        <f t="shared" si="3"/>
        <v>140178271.82111144</v>
      </c>
      <c r="N16">
        <f t="shared" si="4"/>
        <v>44279031.622409746</v>
      </c>
      <c r="O16">
        <f t="shared" si="5"/>
        <v>-7345874424.4547262</v>
      </c>
      <c r="P16">
        <f t="shared" si="6"/>
        <v>329604474.39049214</v>
      </c>
      <c r="Q16">
        <f t="shared" si="7"/>
        <v>284709362.74915284</v>
      </c>
    </row>
    <row r="17" spans="1:17" x14ac:dyDescent="0.25">
      <c r="A17" s="8">
        <v>39173</v>
      </c>
      <c r="B17" s="28">
        <v>258988167.65039</v>
      </c>
      <c r="C17" s="9">
        <v>371.1</v>
      </c>
      <c r="D17" s="9">
        <v>0</v>
      </c>
      <c r="E17" s="9">
        <v>30</v>
      </c>
      <c r="F17" s="6">
        <v>19</v>
      </c>
      <c r="G17">
        <f t="shared" si="8"/>
        <v>2007</v>
      </c>
      <c r="H17" s="28">
        <v>636552.88274406828</v>
      </c>
      <c r="J17">
        <f t="shared" si="0"/>
        <v>7080628227.7422514</v>
      </c>
      <c r="K17">
        <f t="shared" si="1"/>
        <v>25275488.352955785</v>
      </c>
      <c r="L17">
        <f t="shared" si="2"/>
        <v>0</v>
      </c>
      <c r="M17">
        <f t="shared" si="3"/>
        <v>135656392.08494657</v>
      </c>
      <c r="N17">
        <f t="shared" si="4"/>
        <v>38240981.85571751</v>
      </c>
      <c r="O17">
        <f t="shared" si="5"/>
        <v>-7345874424.4547262</v>
      </c>
      <c r="P17">
        <f t="shared" si="6"/>
        <v>329695913.57130522</v>
      </c>
      <c r="Q17">
        <f t="shared" si="7"/>
        <v>263622579.1524505</v>
      </c>
    </row>
    <row r="18" spans="1:17" x14ac:dyDescent="0.25">
      <c r="A18" s="8">
        <v>39203</v>
      </c>
      <c r="B18" s="28">
        <v>266745793.32102999</v>
      </c>
      <c r="C18" s="9">
        <v>131.9</v>
      </c>
      <c r="D18" s="9">
        <v>22.7</v>
      </c>
      <c r="E18" s="9">
        <v>31</v>
      </c>
      <c r="F18" s="6">
        <v>22</v>
      </c>
      <c r="G18">
        <f t="shared" si="8"/>
        <v>2007</v>
      </c>
      <c r="H18" s="28">
        <v>636729.47583871591</v>
      </c>
      <c r="J18">
        <f t="shared" si="0"/>
        <v>7080628227.7422514</v>
      </c>
      <c r="K18">
        <f t="shared" si="1"/>
        <v>8983661.8532871678</v>
      </c>
      <c r="L18">
        <f t="shared" si="2"/>
        <v>16677584.727386508</v>
      </c>
      <c r="M18">
        <f t="shared" si="3"/>
        <v>140178271.82111144</v>
      </c>
      <c r="N18">
        <f t="shared" si="4"/>
        <v>44279031.622409746</v>
      </c>
      <c r="O18">
        <f t="shared" si="5"/>
        <v>-7345874424.4547262</v>
      </c>
      <c r="P18">
        <f t="shared" si="6"/>
        <v>329787378.11926115</v>
      </c>
      <c r="Q18">
        <f t="shared" si="7"/>
        <v>274659731.43098104</v>
      </c>
    </row>
    <row r="19" spans="1:17" x14ac:dyDescent="0.25">
      <c r="A19" s="8">
        <v>39234</v>
      </c>
      <c r="B19" s="28">
        <v>302853374.67228395</v>
      </c>
      <c r="C19" s="9">
        <v>23.2</v>
      </c>
      <c r="D19" s="9">
        <v>70.2</v>
      </c>
      <c r="E19" s="9">
        <v>30</v>
      </c>
      <c r="F19" s="6">
        <v>21</v>
      </c>
      <c r="G19">
        <f t="shared" si="8"/>
        <v>2007</v>
      </c>
      <c r="H19" s="28">
        <v>636906.11792398465</v>
      </c>
      <c r="J19">
        <f t="shared" si="0"/>
        <v>7080628227.7422514</v>
      </c>
      <c r="K19">
        <f t="shared" si="1"/>
        <v>1580143.7073257186</v>
      </c>
      <c r="L19">
        <f t="shared" si="2"/>
        <v>51575614.443283387</v>
      </c>
      <c r="M19">
        <f t="shared" si="3"/>
        <v>135656392.08494657</v>
      </c>
      <c r="N19">
        <f t="shared" si="4"/>
        <v>42266348.366845667</v>
      </c>
      <c r="O19">
        <f t="shared" si="5"/>
        <v>-7345874424.4547262</v>
      </c>
      <c r="P19">
        <f t="shared" si="6"/>
        <v>329878868.04139733</v>
      </c>
      <c r="Q19">
        <f t="shared" si="7"/>
        <v>295711169.93132424</v>
      </c>
    </row>
    <row r="20" spans="1:17" x14ac:dyDescent="0.25">
      <c r="A20" s="8">
        <v>39264</v>
      </c>
      <c r="B20" s="28">
        <v>300346552.09860498</v>
      </c>
      <c r="C20" s="9">
        <v>11.3</v>
      </c>
      <c r="D20" s="9">
        <v>71.599999999999994</v>
      </c>
      <c r="E20" s="9">
        <v>31</v>
      </c>
      <c r="F20" s="6">
        <v>21</v>
      </c>
      <c r="G20">
        <f t="shared" si="8"/>
        <v>2007</v>
      </c>
      <c r="H20" s="28">
        <v>637082.80901346542</v>
      </c>
      <c r="J20">
        <f t="shared" si="0"/>
        <v>7080628227.7422514</v>
      </c>
      <c r="K20">
        <f t="shared" si="1"/>
        <v>769638.96089571645</v>
      </c>
      <c r="L20">
        <f t="shared" si="2"/>
        <v>52604187.950699292</v>
      </c>
      <c r="M20">
        <f t="shared" si="3"/>
        <v>140178271.82111144</v>
      </c>
      <c r="N20">
        <f t="shared" si="4"/>
        <v>42266348.366845667</v>
      </c>
      <c r="O20">
        <f t="shared" si="5"/>
        <v>-7345874424.4547262</v>
      </c>
      <c r="P20">
        <f t="shared" si="6"/>
        <v>329970383.34475303</v>
      </c>
      <c r="Q20">
        <f t="shared" si="7"/>
        <v>300542633.73183036</v>
      </c>
    </row>
    <row r="21" spans="1:17" x14ac:dyDescent="0.25">
      <c r="A21" s="8">
        <v>39295</v>
      </c>
      <c r="B21" s="28">
        <v>315923049.58981103</v>
      </c>
      <c r="C21" s="9">
        <v>11.5</v>
      </c>
      <c r="D21" s="9">
        <v>89.1</v>
      </c>
      <c r="E21" s="9">
        <v>31</v>
      </c>
      <c r="F21" s="6">
        <v>22</v>
      </c>
      <c r="G21">
        <f t="shared" si="8"/>
        <v>2007</v>
      </c>
      <c r="H21" s="28">
        <v>637259.54912075307</v>
      </c>
      <c r="J21">
        <f t="shared" si="0"/>
        <v>7080628227.7422514</v>
      </c>
      <c r="K21">
        <f t="shared" si="1"/>
        <v>783260.88940714498</v>
      </c>
      <c r="L21">
        <f t="shared" si="2"/>
        <v>65461356.793398142</v>
      </c>
      <c r="M21">
        <f t="shared" si="3"/>
        <v>140178271.82111144</v>
      </c>
      <c r="N21">
        <f t="shared" si="4"/>
        <v>44279031.622409746</v>
      </c>
      <c r="O21">
        <f t="shared" si="5"/>
        <v>-7345874424.4547262</v>
      </c>
      <c r="P21">
        <f t="shared" si="6"/>
        <v>330061924.03636956</v>
      </c>
      <c r="Q21">
        <f t="shared" si="7"/>
        <v>315517648.4502213</v>
      </c>
    </row>
    <row r="22" spans="1:17" x14ac:dyDescent="0.25">
      <c r="A22" s="8">
        <v>39326</v>
      </c>
      <c r="B22" s="28">
        <v>279119816.78606105</v>
      </c>
      <c r="C22" s="9">
        <v>61</v>
      </c>
      <c r="D22" s="9">
        <v>35</v>
      </c>
      <c r="E22" s="9">
        <v>30</v>
      </c>
      <c r="F22" s="6">
        <v>19</v>
      </c>
      <c r="G22">
        <f t="shared" si="8"/>
        <v>2007</v>
      </c>
      <c r="H22" s="28">
        <v>637436.3382594462</v>
      </c>
      <c r="J22">
        <f t="shared" si="0"/>
        <v>7080628227.7422514</v>
      </c>
      <c r="K22">
        <f t="shared" si="1"/>
        <v>4154688.1959857256</v>
      </c>
      <c r="L22">
        <f t="shared" si="2"/>
        <v>25714337.685397699</v>
      </c>
      <c r="M22">
        <f t="shared" si="3"/>
        <v>135656392.08494657</v>
      </c>
      <c r="N22">
        <f t="shared" si="4"/>
        <v>38240981.85571751</v>
      </c>
      <c r="O22">
        <f t="shared" si="5"/>
        <v>-7345874424.4547262</v>
      </c>
      <c r="P22">
        <f t="shared" si="6"/>
        <v>330153490.12329018</v>
      </c>
      <c r="Q22">
        <f t="shared" si="7"/>
        <v>268673693.23286355</v>
      </c>
    </row>
    <row r="23" spans="1:17" x14ac:dyDescent="0.25">
      <c r="A23" s="8">
        <v>39356</v>
      </c>
      <c r="B23" s="28">
        <v>274138531.02196902</v>
      </c>
      <c r="C23" s="9">
        <v>149.9</v>
      </c>
      <c r="D23" s="9">
        <v>21.5</v>
      </c>
      <c r="E23" s="9">
        <v>31</v>
      </c>
      <c r="F23" s="6">
        <v>22</v>
      </c>
      <c r="G23">
        <f t="shared" si="8"/>
        <v>2007</v>
      </c>
      <c r="H23" s="28">
        <v>637613.17644314712</v>
      </c>
      <c r="J23">
        <f t="shared" si="0"/>
        <v>7080628227.7422514</v>
      </c>
      <c r="K23">
        <f t="shared" si="1"/>
        <v>10209635.419315742</v>
      </c>
      <c r="L23">
        <f t="shared" si="2"/>
        <v>15795950.292458586</v>
      </c>
      <c r="M23">
        <f t="shared" si="3"/>
        <v>140178271.82111144</v>
      </c>
      <c r="N23">
        <f t="shared" si="4"/>
        <v>44279031.622409746</v>
      </c>
      <c r="O23">
        <f t="shared" si="5"/>
        <v>-7345874424.4547262</v>
      </c>
      <c r="P23">
        <f t="shared" si="6"/>
        <v>330245081.61256009</v>
      </c>
      <c r="Q23">
        <f t="shared" si="7"/>
        <v>275461774.05538064</v>
      </c>
    </row>
    <row r="24" spans="1:17" x14ac:dyDescent="0.25">
      <c r="A24" s="8">
        <v>39387</v>
      </c>
      <c r="B24" s="28">
        <v>272761840.89269102</v>
      </c>
      <c r="C24" s="9">
        <v>468.7</v>
      </c>
      <c r="D24" s="9">
        <v>0</v>
      </c>
      <c r="E24" s="9">
        <v>30</v>
      </c>
      <c r="F24" s="6">
        <v>22</v>
      </c>
      <c r="G24">
        <f t="shared" si="8"/>
        <v>2007</v>
      </c>
      <c r="H24" s="28">
        <v>637790.063685462</v>
      </c>
      <c r="J24">
        <f t="shared" si="0"/>
        <v>7080628227.7422514</v>
      </c>
      <c r="K24">
        <f t="shared" si="1"/>
        <v>31922989.466532946</v>
      </c>
      <c r="L24">
        <f t="shared" si="2"/>
        <v>0</v>
      </c>
      <c r="M24">
        <f t="shared" si="3"/>
        <v>135656392.08494657</v>
      </c>
      <c r="N24">
        <f t="shared" si="4"/>
        <v>44279031.622409746</v>
      </c>
      <c r="O24">
        <f t="shared" si="5"/>
        <v>-7345874424.4547262</v>
      </c>
      <c r="P24">
        <f t="shared" si="6"/>
        <v>330336698.51122636</v>
      </c>
      <c r="Q24">
        <f t="shared" si="7"/>
        <v>276948914.97264069</v>
      </c>
    </row>
    <row r="25" spans="1:17" x14ac:dyDescent="0.25">
      <c r="A25" s="8">
        <v>39417</v>
      </c>
      <c r="B25" s="28">
        <v>293092284.00448501</v>
      </c>
      <c r="C25" s="9">
        <v>657</v>
      </c>
      <c r="D25" s="9">
        <v>0</v>
      </c>
      <c r="E25" s="9">
        <v>31</v>
      </c>
      <c r="F25" s="6">
        <v>19</v>
      </c>
      <c r="G25">
        <f t="shared" si="8"/>
        <v>2007</v>
      </c>
      <c r="H25" s="28">
        <v>637967.0000000007</v>
      </c>
      <c r="J25">
        <f t="shared" si="0"/>
        <v>7080628227.7422514</v>
      </c>
      <c r="K25">
        <f t="shared" si="1"/>
        <v>44748035.160042979</v>
      </c>
      <c r="L25">
        <f t="shared" si="2"/>
        <v>0</v>
      </c>
      <c r="M25">
        <f t="shared" si="3"/>
        <v>140178271.82111144</v>
      </c>
      <c r="N25">
        <f t="shared" si="4"/>
        <v>38240981.85571751</v>
      </c>
      <c r="O25">
        <f t="shared" si="5"/>
        <v>-7345874424.4547262</v>
      </c>
      <c r="P25">
        <f t="shared" si="6"/>
        <v>330428340.82633823</v>
      </c>
      <c r="Q25">
        <f t="shared" si="7"/>
        <v>288349432.95073551</v>
      </c>
    </row>
    <row r="26" spans="1:17" x14ac:dyDescent="0.25">
      <c r="A26" s="8">
        <v>39448</v>
      </c>
      <c r="B26" s="28">
        <v>299942704.32808298</v>
      </c>
      <c r="C26" s="9">
        <v>639</v>
      </c>
      <c r="D26" s="9">
        <v>0</v>
      </c>
      <c r="E26" s="9">
        <v>31</v>
      </c>
      <c r="F26" s="6">
        <v>22</v>
      </c>
      <c r="G26">
        <f t="shared" si="8"/>
        <v>2008</v>
      </c>
      <c r="H26" s="28">
        <v>638231.89422591403</v>
      </c>
      <c r="J26">
        <f t="shared" si="0"/>
        <v>7080628227.7422514</v>
      </c>
      <c r="K26">
        <f t="shared" si="1"/>
        <v>43522061.594014406</v>
      </c>
      <c r="L26">
        <f t="shared" si="2"/>
        <v>0</v>
      </c>
      <c r="M26">
        <f t="shared" si="3"/>
        <v>140178271.82111144</v>
      </c>
      <c r="N26">
        <f t="shared" si="4"/>
        <v>44279031.622409746</v>
      </c>
      <c r="O26">
        <f t="shared" si="5"/>
        <v>-7349534551.2232637</v>
      </c>
      <c r="P26">
        <f t="shared" si="6"/>
        <v>330565540.02247691</v>
      </c>
      <c r="Q26">
        <f t="shared" si="7"/>
        <v>289638581.57900023</v>
      </c>
    </row>
    <row r="27" spans="1:17" x14ac:dyDescent="0.25">
      <c r="A27" s="8">
        <v>39479</v>
      </c>
      <c r="B27" s="28">
        <v>284522941.95013797</v>
      </c>
      <c r="C27" s="9">
        <v>692.5</v>
      </c>
      <c r="D27" s="9">
        <v>0</v>
      </c>
      <c r="E27" s="9">
        <v>29</v>
      </c>
      <c r="F27" s="6">
        <v>20</v>
      </c>
      <c r="G27">
        <f t="shared" si="8"/>
        <v>2008</v>
      </c>
      <c r="H27" s="28">
        <v>638496.89844019886</v>
      </c>
      <c r="J27">
        <f t="shared" si="0"/>
        <v>7080628227.7422514</v>
      </c>
      <c r="K27">
        <f t="shared" si="1"/>
        <v>47165927.470821559</v>
      </c>
      <c r="L27">
        <f t="shared" si="2"/>
        <v>0</v>
      </c>
      <c r="M27">
        <f t="shared" si="3"/>
        <v>131134512.34878168</v>
      </c>
      <c r="N27">
        <f t="shared" si="4"/>
        <v>40253665.111281589</v>
      </c>
      <c r="O27">
        <f t="shared" si="5"/>
        <v>-7349534551.2232637</v>
      </c>
      <c r="P27">
        <f t="shared" si="6"/>
        <v>330702796.18594325</v>
      </c>
      <c r="Q27">
        <f t="shared" si="7"/>
        <v>280350577.63581526</v>
      </c>
    </row>
    <row r="28" spans="1:17" x14ac:dyDescent="0.25">
      <c r="A28" s="8">
        <v>39508</v>
      </c>
      <c r="B28" s="28">
        <v>283806794.03550196</v>
      </c>
      <c r="C28" s="9">
        <v>627.29999999999995</v>
      </c>
      <c r="D28" s="9">
        <v>0</v>
      </c>
      <c r="E28" s="9">
        <v>31</v>
      </c>
      <c r="F28" s="6">
        <v>19</v>
      </c>
      <c r="G28">
        <f t="shared" si="8"/>
        <v>2008</v>
      </c>
      <c r="H28" s="28">
        <v>638762.01268852339</v>
      </c>
      <c r="J28">
        <f t="shared" si="0"/>
        <v>7080628227.7422514</v>
      </c>
      <c r="K28">
        <f t="shared" si="1"/>
        <v>42725178.77609583</v>
      </c>
      <c r="L28">
        <f t="shared" si="2"/>
        <v>0</v>
      </c>
      <c r="M28">
        <f t="shared" si="3"/>
        <v>140178271.82111144</v>
      </c>
      <c r="N28">
        <f t="shared" si="4"/>
        <v>38240981.85571751</v>
      </c>
      <c r="O28">
        <f t="shared" si="5"/>
        <v>-7349534551.2232637</v>
      </c>
      <c r="P28">
        <f t="shared" si="6"/>
        <v>330840109.34039056</v>
      </c>
      <c r="Q28">
        <f t="shared" si="7"/>
        <v>283078218.31230295</v>
      </c>
    </row>
    <row r="29" spans="1:17" x14ac:dyDescent="0.25">
      <c r="A29" s="8">
        <v>39539</v>
      </c>
      <c r="B29" s="28">
        <v>253449569.99474803</v>
      </c>
      <c r="C29" s="9">
        <v>265</v>
      </c>
      <c r="D29" s="9">
        <v>0</v>
      </c>
      <c r="E29" s="9">
        <v>30</v>
      </c>
      <c r="F29" s="6">
        <v>22</v>
      </c>
      <c r="G29">
        <f t="shared" si="8"/>
        <v>2008</v>
      </c>
      <c r="H29" s="28">
        <v>639027.23701657553</v>
      </c>
      <c r="J29">
        <f t="shared" si="0"/>
        <v>7080628227.7422514</v>
      </c>
      <c r="K29">
        <f t="shared" si="1"/>
        <v>18049055.277642906</v>
      </c>
      <c r="L29">
        <f t="shared" si="2"/>
        <v>0</v>
      </c>
      <c r="M29">
        <f t="shared" si="3"/>
        <v>135656392.08494657</v>
      </c>
      <c r="N29">
        <f t="shared" si="4"/>
        <v>44279031.622409746</v>
      </c>
      <c r="O29">
        <f t="shared" si="5"/>
        <v>-7349534551.2232637</v>
      </c>
      <c r="P29">
        <f t="shared" si="6"/>
        <v>330977479.50948244</v>
      </c>
      <c r="Q29">
        <f t="shared" si="7"/>
        <v>260055635.01346976</v>
      </c>
    </row>
    <row r="30" spans="1:17" x14ac:dyDescent="0.25">
      <c r="A30" s="8">
        <v>39569</v>
      </c>
      <c r="B30" s="28">
        <v>246869500.401784</v>
      </c>
      <c r="C30" s="9">
        <v>208.8</v>
      </c>
      <c r="D30" s="9">
        <v>2.1</v>
      </c>
      <c r="E30" s="9">
        <v>31</v>
      </c>
      <c r="F30" s="6">
        <v>21</v>
      </c>
      <c r="G30">
        <f t="shared" si="8"/>
        <v>2008</v>
      </c>
      <c r="H30" s="28">
        <v>639292.57147006213</v>
      </c>
      <c r="J30">
        <f t="shared" si="0"/>
        <v>7080628227.7422514</v>
      </c>
      <c r="K30">
        <f t="shared" si="1"/>
        <v>14221293.365931468</v>
      </c>
      <c r="L30">
        <f t="shared" si="2"/>
        <v>1542860.2611238621</v>
      </c>
      <c r="M30">
        <f t="shared" si="3"/>
        <v>140178271.82111144</v>
      </c>
      <c r="N30">
        <f t="shared" si="4"/>
        <v>42266348.366845667</v>
      </c>
      <c r="O30">
        <f t="shared" si="5"/>
        <v>-7349534551.2232637</v>
      </c>
      <c r="P30">
        <f t="shared" si="6"/>
        <v>331114906.7168923</v>
      </c>
      <c r="Q30">
        <f t="shared" si="7"/>
        <v>260417357.05089289</v>
      </c>
    </row>
    <row r="31" spans="1:17" x14ac:dyDescent="0.25">
      <c r="A31" s="8">
        <v>39600</v>
      </c>
      <c r="B31" s="28">
        <v>286127652.243559</v>
      </c>
      <c r="C31" s="9">
        <v>24.1</v>
      </c>
      <c r="D31" s="9">
        <v>66.400000000000006</v>
      </c>
      <c r="E31" s="9">
        <v>30</v>
      </c>
      <c r="F31" s="6">
        <v>21</v>
      </c>
      <c r="G31">
        <f t="shared" si="8"/>
        <v>2008</v>
      </c>
      <c r="H31" s="28">
        <v>639558.01609470916</v>
      </c>
      <c r="J31">
        <f t="shared" si="0"/>
        <v>7080628227.7422514</v>
      </c>
      <c r="K31">
        <f t="shared" si="1"/>
        <v>1641442.3856271475</v>
      </c>
      <c r="L31">
        <f t="shared" si="2"/>
        <v>48783772.066011637</v>
      </c>
      <c r="M31">
        <f t="shared" si="3"/>
        <v>135656392.08494657</v>
      </c>
      <c r="N31">
        <f t="shared" si="4"/>
        <v>42266348.366845667</v>
      </c>
      <c r="O31">
        <f t="shared" si="5"/>
        <v>-7349534551.2232637</v>
      </c>
      <c r="P31">
        <f t="shared" si="6"/>
        <v>331252390.98630339</v>
      </c>
      <c r="Q31">
        <f t="shared" si="7"/>
        <v>290694022.40872198</v>
      </c>
    </row>
    <row r="32" spans="1:17" x14ac:dyDescent="0.25">
      <c r="A32" s="8">
        <v>39630</v>
      </c>
      <c r="B32" s="28">
        <v>317526292.285842</v>
      </c>
      <c r="C32" s="9">
        <v>4</v>
      </c>
      <c r="D32" s="9">
        <v>97</v>
      </c>
      <c r="E32" s="9">
        <v>31</v>
      </c>
      <c r="F32" s="6">
        <v>22</v>
      </c>
      <c r="G32">
        <f t="shared" si="8"/>
        <v>2008</v>
      </c>
      <c r="H32" s="28">
        <v>639823.57093626133</v>
      </c>
      <c r="J32">
        <f t="shared" si="0"/>
        <v>7080628227.7422514</v>
      </c>
      <c r="K32">
        <f t="shared" si="1"/>
        <v>272438.57022857218</v>
      </c>
      <c r="L32">
        <f t="shared" si="2"/>
        <v>71265450.156673625</v>
      </c>
      <c r="M32">
        <f t="shared" si="3"/>
        <v>140178271.82111144</v>
      </c>
      <c r="N32">
        <f t="shared" si="4"/>
        <v>44279031.622409746</v>
      </c>
      <c r="O32">
        <f t="shared" si="5"/>
        <v>-7349534551.2232637</v>
      </c>
      <c r="P32">
        <f t="shared" si="6"/>
        <v>331389932.34140873</v>
      </c>
      <c r="Q32">
        <f t="shared" si="7"/>
        <v>318478801.03081989</v>
      </c>
    </row>
    <row r="33" spans="1:17" x14ac:dyDescent="0.25">
      <c r="A33" s="8">
        <v>39661</v>
      </c>
      <c r="B33" s="28">
        <v>291847639.99725401</v>
      </c>
      <c r="C33" s="9">
        <v>12.4</v>
      </c>
      <c r="D33" s="9">
        <v>53.2</v>
      </c>
      <c r="E33" s="9">
        <v>31</v>
      </c>
      <c r="F33" s="6">
        <v>20</v>
      </c>
      <c r="G33">
        <f t="shared" si="8"/>
        <v>2008</v>
      </c>
      <c r="H33" s="28">
        <v>640089.23604048265</v>
      </c>
      <c r="J33">
        <f t="shared" si="0"/>
        <v>7080628227.7422514</v>
      </c>
      <c r="K33">
        <f t="shared" si="1"/>
        <v>844559.56770857377</v>
      </c>
      <c r="L33">
        <f t="shared" si="2"/>
        <v>39085793.281804509</v>
      </c>
      <c r="M33">
        <f t="shared" si="3"/>
        <v>140178271.82111144</v>
      </c>
      <c r="N33">
        <f t="shared" si="4"/>
        <v>40253665.111281589</v>
      </c>
      <c r="O33">
        <f t="shared" si="5"/>
        <v>-7349534551.2232637</v>
      </c>
      <c r="P33">
        <f t="shared" si="6"/>
        <v>331527530.8059113</v>
      </c>
      <c r="Q33">
        <f t="shared" si="7"/>
        <v>282983497.10680509</v>
      </c>
    </row>
    <row r="34" spans="1:17" x14ac:dyDescent="0.25">
      <c r="A34" s="8">
        <v>39692</v>
      </c>
      <c r="B34" s="28">
        <v>282147093.68074501</v>
      </c>
      <c r="C34" s="9">
        <v>56.7</v>
      </c>
      <c r="D34" s="9">
        <v>21.4</v>
      </c>
      <c r="E34" s="9">
        <v>30</v>
      </c>
      <c r="F34" s="6">
        <v>21</v>
      </c>
      <c r="G34">
        <f t="shared" si="8"/>
        <v>2008</v>
      </c>
      <c r="H34" s="28">
        <v>640355.01145315578</v>
      </c>
      <c r="J34">
        <f t="shared" ref="J34:J65" si="9">WSkWh</f>
        <v>7080628227.7422514</v>
      </c>
      <c r="K34">
        <f t="shared" ref="K34:K65" si="10">LonHDD*C34</f>
        <v>3861816.7329900106</v>
      </c>
      <c r="L34">
        <f t="shared" ref="L34:L65" si="11">LonCDD*D34</f>
        <v>15722480.756214593</v>
      </c>
      <c r="M34">
        <f t="shared" ref="M34:M65" si="12">MonthDays*E34</f>
        <v>135656392.08494657</v>
      </c>
      <c r="N34">
        <f t="shared" ref="N34:N65" si="13">PeakDays*F34</f>
        <v>42266348.366845667</v>
      </c>
      <c r="O34">
        <f t="shared" ref="O34:O65" si="14">Year*G34</f>
        <v>-7349534551.2232637</v>
      </c>
      <c r="P34">
        <f t="shared" ref="P34:P65" si="15">Population*H34</f>
        <v>331665186.40352374</v>
      </c>
      <c r="Q34">
        <f t="shared" ref="Q34:Q65" si="16">SUM(J34:P34)</f>
        <v>260265900.86350852</v>
      </c>
    </row>
    <row r="35" spans="1:17" x14ac:dyDescent="0.25">
      <c r="A35" s="8">
        <v>39722</v>
      </c>
      <c r="B35" s="28">
        <v>260387807.154396</v>
      </c>
      <c r="C35" s="9">
        <v>286.8</v>
      </c>
      <c r="D35" s="9">
        <v>0</v>
      </c>
      <c r="E35" s="9">
        <v>31</v>
      </c>
      <c r="F35" s="6">
        <v>22</v>
      </c>
      <c r="G35">
        <f t="shared" si="8"/>
        <v>2008</v>
      </c>
      <c r="H35" s="28">
        <v>640620.8972200827</v>
      </c>
      <c r="J35">
        <f t="shared" si="9"/>
        <v>7080628227.7422514</v>
      </c>
      <c r="K35">
        <f t="shared" si="10"/>
        <v>19533845.485388625</v>
      </c>
      <c r="L35">
        <f t="shared" si="11"/>
        <v>0</v>
      </c>
      <c r="M35">
        <f t="shared" si="12"/>
        <v>140178271.82111144</v>
      </c>
      <c r="N35">
        <f t="shared" si="13"/>
        <v>44279031.622409746</v>
      </c>
      <c r="O35">
        <f t="shared" si="14"/>
        <v>-7349534551.2232637</v>
      </c>
      <c r="P35">
        <f t="shared" si="15"/>
        <v>331802899.1579687</v>
      </c>
      <c r="Q35">
        <f t="shared" si="16"/>
        <v>266887724.60586661</v>
      </c>
    </row>
    <row r="36" spans="1:17" x14ac:dyDescent="0.25">
      <c r="A36" s="8">
        <v>39753</v>
      </c>
      <c r="B36" s="28">
        <v>267098290.25076997</v>
      </c>
      <c r="C36" s="9">
        <v>468.3</v>
      </c>
      <c r="D36" s="9">
        <v>0</v>
      </c>
      <c r="E36" s="9">
        <v>30</v>
      </c>
      <c r="F36" s="6">
        <v>20</v>
      </c>
      <c r="G36">
        <f t="shared" si="8"/>
        <v>2008</v>
      </c>
      <c r="H36" s="28">
        <v>640886.89338708424</v>
      </c>
      <c r="J36">
        <f t="shared" si="9"/>
        <v>7080628227.7422514</v>
      </c>
      <c r="K36">
        <f t="shared" si="10"/>
        <v>31895745.60951009</v>
      </c>
      <c r="L36">
        <f t="shared" si="11"/>
        <v>0</v>
      </c>
      <c r="M36">
        <f t="shared" si="12"/>
        <v>135656392.08494657</v>
      </c>
      <c r="N36">
        <f t="shared" si="13"/>
        <v>40253665.111281589</v>
      </c>
      <c r="O36">
        <f t="shared" si="14"/>
        <v>-7349534551.2232637</v>
      </c>
      <c r="P36">
        <f t="shared" si="15"/>
        <v>331940669.09297866</v>
      </c>
      <c r="Q36">
        <f t="shared" si="16"/>
        <v>270840148.41770476</v>
      </c>
    </row>
    <row r="37" spans="1:17" x14ac:dyDescent="0.25">
      <c r="A37" s="8">
        <v>39783</v>
      </c>
      <c r="B37" s="28">
        <v>296358423.28860795</v>
      </c>
      <c r="C37" s="9">
        <v>671</v>
      </c>
      <c r="D37" s="9">
        <v>0</v>
      </c>
      <c r="E37" s="9">
        <v>31</v>
      </c>
      <c r="F37" s="6">
        <v>21</v>
      </c>
      <c r="G37">
        <f t="shared" si="8"/>
        <v>2008</v>
      </c>
      <c r="H37" s="28">
        <v>641153.00000000035</v>
      </c>
      <c r="J37">
        <f t="shared" si="9"/>
        <v>7080628227.7422514</v>
      </c>
      <c r="K37">
        <f t="shared" si="10"/>
        <v>45701570.155842982</v>
      </c>
      <c r="L37">
        <f t="shared" si="11"/>
        <v>0</v>
      </c>
      <c r="M37">
        <f t="shared" si="12"/>
        <v>140178271.82111144</v>
      </c>
      <c r="N37">
        <f t="shared" si="13"/>
        <v>42266348.366845667</v>
      </c>
      <c r="O37">
        <f t="shared" si="14"/>
        <v>-7349534551.2232637</v>
      </c>
      <c r="P37">
        <f t="shared" si="15"/>
        <v>332078496.23229587</v>
      </c>
      <c r="Q37">
        <f t="shared" si="16"/>
        <v>291318363.09508407</v>
      </c>
    </row>
    <row r="38" spans="1:17" x14ac:dyDescent="0.25">
      <c r="A38" s="8">
        <v>39814</v>
      </c>
      <c r="B38" s="28">
        <v>305668858.53714204</v>
      </c>
      <c r="C38" s="9">
        <v>849.6</v>
      </c>
      <c r="D38" s="9">
        <v>0</v>
      </c>
      <c r="E38" s="9">
        <v>31</v>
      </c>
      <c r="F38" s="6">
        <v>21</v>
      </c>
      <c r="G38">
        <f t="shared" si="8"/>
        <v>2009</v>
      </c>
      <c r="H38" s="28">
        <v>641315.60632433277</v>
      </c>
      <c r="J38">
        <f t="shared" si="9"/>
        <v>7080628227.7422514</v>
      </c>
      <c r="K38">
        <f t="shared" si="10"/>
        <v>57865952.316548735</v>
      </c>
      <c r="L38">
        <f t="shared" si="11"/>
        <v>0</v>
      </c>
      <c r="M38">
        <f t="shared" si="12"/>
        <v>140178271.82111144</v>
      </c>
      <c r="N38">
        <f t="shared" si="13"/>
        <v>42266348.366845667</v>
      </c>
      <c r="O38">
        <f t="shared" si="14"/>
        <v>-7353194677.9918013</v>
      </c>
      <c r="P38">
        <f t="shared" si="15"/>
        <v>332162716.47873032</v>
      </c>
      <c r="Q38">
        <f t="shared" si="16"/>
        <v>299906838.73368657</v>
      </c>
    </row>
    <row r="39" spans="1:17" x14ac:dyDescent="0.25">
      <c r="A39" s="8">
        <v>39845</v>
      </c>
      <c r="B39" s="28">
        <v>262596040.12950501</v>
      </c>
      <c r="C39" s="9">
        <v>612.70000000000005</v>
      </c>
      <c r="D39" s="9">
        <v>0</v>
      </c>
      <c r="E39" s="9">
        <v>28</v>
      </c>
      <c r="F39" s="6">
        <v>19</v>
      </c>
      <c r="G39">
        <f t="shared" si="8"/>
        <v>2009</v>
      </c>
      <c r="H39" s="28">
        <v>641478.25388814614</v>
      </c>
      <c r="J39">
        <f t="shared" si="9"/>
        <v>7080628227.7422514</v>
      </c>
      <c r="K39">
        <f t="shared" si="10"/>
        <v>41730777.994761549</v>
      </c>
      <c r="L39">
        <f t="shared" si="11"/>
        <v>0</v>
      </c>
      <c r="M39">
        <f t="shared" si="12"/>
        <v>126612632.61261679</v>
      </c>
      <c r="N39">
        <f t="shared" si="13"/>
        <v>38240981.85571751</v>
      </c>
      <c r="O39">
        <f t="shared" si="14"/>
        <v>-7353194677.9918013</v>
      </c>
      <c r="P39">
        <f t="shared" si="15"/>
        <v>332246958.08472294</v>
      </c>
      <c r="Q39">
        <f t="shared" si="16"/>
        <v>266264900.29826874</v>
      </c>
    </row>
    <row r="40" spans="1:17" x14ac:dyDescent="0.25">
      <c r="A40" s="8">
        <v>39873</v>
      </c>
      <c r="B40" s="28">
        <v>276462970.64750099</v>
      </c>
      <c r="C40" s="9">
        <v>533.29999999999995</v>
      </c>
      <c r="D40" s="9">
        <v>0</v>
      </c>
      <c r="E40" s="9">
        <v>31</v>
      </c>
      <c r="F40" s="6">
        <v>22</v>
      </c>
      <c r="G40">
        <f t="shared" si="8"/>
        <v>2009</v>
      </c>
      <c r="H40" s="28">
        <v>641640.9427018991</v>
      </c>
      <c r="J40">
        <f t="shared" si="9"/>
        <v>7080628227.7422514</v>
      </c>
      <c r="K40">
        <f t="shared" si="10"/>
        <v>36322872.375724383</v>
      </c>
      <c r="L40">
        <f t="shared" si="11"/>
        <v>0</v>
      </c>
      <c r="M40">
        <f t="shared" si="12"/>
        <v>140178271.82111144</v>
      </c>
      <c r="N40">
        <f t="shared" si="13"/>
        <v>44279031.622409746</v>
      </c>
      <c r="O40">
        <f t="shared" si="14"/>
        <v>-7353194677.9918013</v>
      </c>
      <c r="P40">
        <f t="shared" si="15"/>
        <v>332331221.05569071</v>
      </c>
      <c r="Q40">
        <f t="shared" si="16"/>
        <v>280544946.62538713</v>
      </c>
    </row>
    <row r="41" spans="1:17" x14ac:dyDescent="0.25">
      <c r="A41" s="8">
        <v>39904</v>
      </c>
      <c r="B41" s="28">
        <v>249154028.972579</v>
      </c>
      <c r="C41" s="9">
        <v>307</v>
      </c>
      <c r="D41" s="9">
        <v>3.2</v>
      </c>
      <c r="E41" s="9">
        <v>30</v>
      </c>
      <c r="F41" s="6">
        <v>20</v>
      </c>
      <c r="G41">
        <f t="shared" si="8"/>
        <v>2009</v>
      </c>
      <c r="H41" s="28">
        <v>641803.67277605331</v>
      </c>
      <c r="J41">
        <f t="shared" si="9"/>
        <v>7080628227.7422514</v>
      </c>
      <c r="K41">
        <f t="shared" si="10"/>
        <v>20909660.265042916</v>
      </c>
      <c r="L41">
        <f t="shared" si="11"/>
        <v>2351025.1598077896</v>
      </c>
      <c r="M41">
        <f t="shared" si="12"/>
        <v>135656392.08494657</v>
      </c>
      <c r="N41">
        <f t="shared" si="13"/>
        <v>40253665.111281589</v>
      </c>
      <c r="O41">
        <f t="shared" si="14"/>
        <v>-7353194677.9918013</v>
      </c>
      <c r="P41">
        <f t="shared" si="15"/>
        <v>332415505.39705211</v>
      </c>
      <c r="Q41">
        <f t="shared" si="16"/>
        <v>259019797.76858169</v>
      </c>
    </row>
    <row r="42" spans="1:17" x14ac:dyDescent="0.25">
      <c r="A42" s="8">
        <v>39934</v>
      </c>
      <c r="B42" s="28">
        <v>248973832.55212599</v>
      </c>
      <c r="C42" s="9">
        <v>156.9</v>
      </c>
      <c r="D42" s="9">
        <v>3.1</v>
      </c>
      <c r="E42" s="9">
        <v>31</v>
      </c>
      <c r="F42" s="6">
        <v>20</v>
      </c>
      <c r="G42">
        <f t="shared" si="8"/>
        <v>2009</v>
      </c>
      <c r="H42" s="28">
        <v>641966.444121073</v>
      </c>
      <c r="J42">
        <f t="shared" si="9"/>
        <v>7080628227.7422514</v>
      </c>
      <c r="K42">
        <f t="shared" si="10"/>
        <v>10686402.917215744</v>
      </c>
      <c r="L42">
        <f t="shared" si="11"/>
        <v>2277555.6235637963</v>
      </c>
      <c r="M42">
        <f t="shared" si="12"/>
        <v>140178271.82111144</v>
      </c>
      <c r="N42">
        <f t="shared" si="13"/>
        <v>40253665.111281589</v>
      </c>
      <c r="O42">
        <f t="shared" si="14"/>
        <v>-7353194677.9918013</v>
      </c>
      <c r="P42">
        <f t="shared" si="15"/>
        <v>332499811.11422706</v>
      </c>
      <c r="Q42">
        <f t="shared" si="16"/>
        <v>253329256.33784938</v>
      </c>
    </row>
    <row r="43" spans="1:17" x14ac:dyDescent="0.25">
      <c r="A43" s="8">
        <v>39965</v>
      </c>
      <c r="B43" s="28">
        <v>263632256.13721699</v>
      </c>
      <c r="C43" s="9">
        <v>49.7</v>
      </c>
      <c r="D43" s="9">
        <v>35.5</v>
      </c>
      <c r="E43" s="9">
        <v>30</v>
      </c>
      <c r="F43" s="6">
        <v>22</v>
      </c>
      <c r="G43">
        <f t="shared" si="8"/>
        <v>2009</v>
      </c>
      <c r="H43" s="28">
        <v>642129.25674742507</v>
      </c>
      <c r="J43">
        <f t="shared" si="9"/>
        <v>7080628227.7422514</v>
      </c>
      <c r="K43">
        <f t="shared" si="10"/>
        <v>3385049.2350900094</v>
      </c>
      <c r="L43">
        <f t="shared" si="11"/>
        <v>26081685.366617668</v>
      </c>
      <c r="M43">
        <f t="shared" si="12"/>
        <v>135656392.08494657</v>
      </c>
      <c r="N43">
        <f t="shared" si="13"/>
        <v>44279031.622409746</v>
      </c>
      <c r="O43">
        <f t="shared" si="14"/>
        <v>-7353194677.9918013</v>
      </c>
      <c r="P43">
        <f t="shared" si="15"/>
        <v>332584138.21263665</v>
      </c>
      <c r="Q43">
        <f t="shared" si="16"/>
        <v>269419846.2721507</v>
      </c>
    </row>
    <row r="44" spans="1:17" x14ac:dyDescent="0.25">
      <c r="A44" s="8">
        <v>39995</v>
      </c>
      <c r="B44" s="28">
        <v>272951410.853921</v>
      </c>
      <c r="C44" s="9">
        <v>20.2</v>
      </c>
      <c r="D44" s="9">
        <v>29.4</v>
      </c>
      <c r="E44" s="9">
        <v>31</v>
      </c>
      <c r="F44" s="6">
        <v>22</v>
      </c>
      <c r="G44">
        <f t="shared" si="8"/>
        <v>2009</v>
      </c>
      <c r="H44" s="28">
        <v>642292.11066557909</v>
      </c>
      <c r="J44">
        <f t="shared" si="9"/>
        <v>7080628227.7422514</v>
      </c>
      <c r="K44">
        <f t="shared" si="10"/>
        <v>1375814.7796542894</v>
      </c>
      <c r="L44">
        <f t="shared" si="11"/>
        <v>21600043.655734066</v>
      </c>
      <c r="M44">
        <f t="shared" si="12"/>
        <v>140178271.82111144</v>
      </c>
      <c r="N44">
        <f t="shared" si="13"/>
        <v>44279031.622409746</v>
      </c>
      <c r="O44">
        <f t="shared" si="14"/>
        <v>-7353194677.9918013</v>
      </c>
      <c r="P44">
        <f t="shared" si="15"/>
        <v>332668486.6977036</v>
      </c>
      <c r="Q44">
        <f t="shared" si="16"/>
        <v>267535198.3270638</v>
      </c>
    </row>
    <row r="45" spans="1:17" x14ac:dyDescent="0.25">
      <c r="A45" s="8">
        <v>40026</v>
      </c>
      <c r="B45" s="28">
        <v>298728244.69562304</v>
      </c>
      <c r="C45" s="9">
        <v>17.899999999999999</v>
      </c>
      <c r="D45" s="9">
        <v>71.900000000000006</v>
      </c>
      <c r="E45" s="9">
        <v>31</v>
      </c>
      <c r="F45" s="6">
        <v>20</v>
      </c>
      <c r="G45">
        <f t="shared" si="8"/>
        <v>2009</v>
      </c>
      <c r="H45" s="28">
        <v>642455.00588600745</v>
      </c>
      <c r="J45">
        <f t="shared" si="9"/>
        <v>7080628227.7422514</v>
      </c>
      <c r="K45">
        <f t="shared" si="10"/>
        <v>1219162.6017728604</v>
      </c>
      <c r="L45">
        <f t="shared" si="11"/>
        <v>52824596.559431277</v>
      </c>
      <c r="M45">
        <f t="shared" si="12"/>
        <v>140178271.82111144</v>
      </c>
      <c r="N45">
        <f t="shared" si="13"/>
        <v>40253665.111281589</v>
      </c>
      <c r="O45">
        <f t="shared" si="14"/>
        <v>-7353194677.9918013</v>
      </c>
      <c r="P45">
        <f t="shared" si="15"/>
        <v>332752856.57485193</v>
      </c>
      <c r="Q45">
        <f t="shared" si="16"/>
        <v>294662102.41889948</v>
      </c>
    </row>
    <row r="46" spans="1:17" x14ac:dyDescent="0.25">
      <c r="A46" s="8">
        <v>40057</v>
      </c>
      <c r="B46" s="28">
        <v>262187811.861671</v>
      </c>
      <c r="C46" s="9">
        <v>71.2</v>
      </c>
      <c r="D46" s="9">
        <v>15.9</v>
      </c>
      <c r="E46" s="9">
        <v>30</v>
      </c>
      <c r="F46" s="6">
        <v>21</v>
      </c>
      <c r="G46">
        <f t="shared" si="8"/>
        <v>2009</v>
      </c>
      <c r="H46" s="28">
        <v>642617.94241918484</v>
      </c>
      <c r="J46">
        <f t="shared" si="9"/>
        <v>7080628227.7422514</v>
      </c>
      <c r="K46">
        <f t="shared" si="10"/>
        <v>4849406.5500685852</v>
      </c>
      <c r="L46">
        <f t="shared" si="11"/>
        <v>11681656.262794955</v>
      </c>
      <c r="M46">
        <f t="shared" si="12"/>
        <v>135656392.08494657</v>
      </c>
      <c r="N46">
        <f t="shared" si="13"/>
        <v>42266348.366845667</v>
      </c>
      <c r="O46">
        <f t="shared" si="14"/>
        <v>-7353194677.9918013</v>
      </c>
      <c r="P46">
        <f t="shared" si="15"/>
        <v>332837247.84950686</v>
      </c>
      <c r="Q46">
        <f t="shared" si="16"/>
        <v>254724600.86461306</v>
      </c>
    </row>
    <row r="47" spans="1:17" x14ac:dyDescent="0.25">
      <c r="A47" s="8">
        <v>40087</v>
      </c>
      <c r="B47" s="28">
        <v>257252255.29813802</v>
      </c>
      <c r="C47" s="9">
        <v>301.2</v>
      </c>
      <c r="D47" s="9">
        <v>0</v>
      </c>
      <c r="E47" s="9">
        <v>31</v>
      </c>
      <c r="F47" s="6">
        <v>21</v>
      </c>
      <c r="G47">
        <f t="shared" si="8"/>
        <v>2009</v>
      </c>
      <c r="H47" s="28">
        <v>642780.92027558899</v>
      </c>
      <c r="J47">
        <f t="shared" si="9"/>
        <v>7080628227.7422514</v>
      </c>
      <c r="K47">
        <f t="shared" si="10"/>
        <v>20514624.338211484</v>
      </c>
      <c r="L47">
        <f t="shared" si="11"/>
        <v>0</v>
      </c>
      <c r="M47">
        <f t="shared" si="12"/>
        <v>140178271.82111144</v>
      </c>
      <c r="N47">
        <f t="shared" si="13"/>
        <v>42266348.366845667</v>
      </c>
      <c r="O47">
        <f t="shared" si="14"/>
        <v>-7353194677.9918013</v>
      </c>
      <c r="P47">
        <f t="shared" si="15"/>
        <v>332921660.52709532</v>
      </c>
      <c r="Q47">
        <f t="shared" si="16"/>
        <v>263314454.80371428</v>
      </c>
    </row>
    <row r="48" spans="1:17" x14ac:dyDescent="0.25">
      <c r="A48" s="8">
        <v>40118</v>
      </c>
      <c r="B48" s="28">
        <v>256518679.56912902</v>
      </c>
      <c r="C48" s="9">
        <v>356.7</v>
      </c>
      <c r="D48" s="9">
        <v>0</v>
      </c>
      <c r="E48" s="9">
        <v>30</v>
      </c>
      <c r="F48" s="6">
        <v>21</v>
      </c>
      <c r="G48">
        <f t="shared" si="8"/>
        <v>2009</v>
      </c>
      <c r="H48" s="28">
        <v>642943.93946569995</v>
      </c>
      <c r="J48">
        <f t="shared" si="9"/>
        <v>7080628227.7422514</v>
      </c>
      <c r="K48">
        <f t="shared" si="10"/>
        <v>24294709.500132922</v>
      </c>
      <c r="L48">
        <f t="shared" si="11"/>
        <v>0</v>
      </c>
      <c r="M48">
        <f t="shared" si="12"/>
        <v>135656392.08494657</v>
      </c>
      <c r="N48">
        <f t="shared" si="13"/>
        <v>42266348.366845667</v>
      </c>
      <c r="O48">
        <f t="shared" si="14"/>
        <v>-7353194677.9918013</v>
      </c>
      <c r="P48">
        <f t="shared" si="15"/>
        <v>333006094.61304522</v>
      </c>
      <c r="Q48">
        <f t="shared" si="16"/>
        <v>262657094.31542063</v>
      </c>
    </row>
    <row r="49" spans="1:17" x14ac:dyDescent="0.25">
      <c r="A49" s="8">
        <v>40148</v>
      </c>
      <c r="B49" s="28">
        <v>291040253.63740605</v>
      </c>
      <c r="C49" s="9">
        <v>637.29999999999995</v>
      </c>
      <c r="D49" s="9">
        <v>0</v>
      </c>
      <c r="E49" s="9">
        <v>31</v>
      </c>
      <c r="F49" s="6">
        <v>21</v>
      </c>
      <c r="G49">
        <f t="shared" si="8"/>
        <v>2009</v>
      </c>
      <c r="H49" s="28">
        <v>643107.0000000007</v>
      </c>
      <c r="J49">
        <f t="shared" si="9"/>
        <v>7080628227.7422514</v>
      </c>
      <c r="K49">
        <f t="shared" si="10"/>
        <v>43406275.201667257</v>
      </c>
      <c r="L49">
        <f t="shared" si="11"/>
        <v>0</v>
      </c>
      <c r="M49">
        <f t="shared" si="12"/>
        <v>140178271.82111144</v>
      </c>
      <c r="N49">
        <f t="shared" si="13"/>
        <v>42266348.366845667</v>
      </c>
      <c r="O49">
        <f t="shared" si="14"/>
        <v>-7353194677.9918013</v>
      </c>
      <c r="P49">
        <f t="shared" si="15"/>
        <v>333090550.11278623</v>
      </c>
      <c r="Q49">
        <f t="shared" si="16"/>
        <v>286374995.25286096</v>
      </c>
    </row>
    <row r="50" spans="1:17" x14ac:dyDescent="0.25">
      <c r="A50" s="8">
        <v>40179</v>
      </c>
      <c r="B50" s="28">
        <v>299693945.09863394</v>
      </c>
      <c r="C50" s="9">
        <v>733.1</v>
      </c>
      <c r="D50" s="9">
        <v>0</v>
      </c>
      <c r="E50" s="9">
        <v>31</v>
      </c>
      <c r="F50" s="6">
        <v>20</v>
      </c>
      <c r="G50">
        <f t="shared" si="8"/>
        <v>2010</v>
      </c>
      <c r="H50" s="28">
        <v>643459.18727764953</v>
      </c>
      <c r="J50">
        <f t="shared" si="9"/>
        <v>7080628227.7422514</v>
      </c>
      <c r="K50">
        <f t="shared" si="10"/>
        <v>49931178.958641566</v>
      </c>
      <c r="L50">
        <f t="shared" si="11"/>
        <v>0</v>
      </c>
      <c r="M50">
        <f t="shared" si="12"/>
        <v>140178271.82111144</v>
      </c>
      <c r="N50">
        <f t="shared" si="13"/>
        <v>40253665.111281589</v>
      </c>
      <c r="O50">
        <f t="shared" si="14"/>
        <v>-7356854804.7603388</v>
      </c>
      <c r="P50">
        <f t="shared" si="15"/>
        <v>333272961.83284956</v>
      </c>
      <c r="Q50">
        <f t="shared" si="16"/>
        <v>287409500.70579726</v>
      </c>
    </row>
    <row r="51" spans="1:17" x14ac:dyDescent="0.25">
      <c r="A51" s="8">
        <v>40210</v>
      </c>
      <c r="B51" s="28">
        <v>266679318.68030301</v>
      </c>
      <c r="C51" s="9">
        <v>633.4</v>
      </c>
      <c r="D51" s="9">
        <v>0</v>
      </c>
      <c r="E51" s="9">
        <v>28</v>
      </c>
      <c r="F51" s="6">
        <v>19</v>
      </c>
      <c r="G51">
        <f t="shared" si="8"/>
        <v>2010</v>
      </c>
      <c r="H51" s="28">
        <v>643811.56742503692</v>
      </c>
      <c r="J51">
        <f t="shared" si="9"/>
        <v>7080628227.7422514</v>
      </c>
      <c r="K51">
        <f t="shared" si="10"/>
        <v>43140647.5956944</v>
      </c>
      <c r="L51">
        <f t="shared" si="11"/>
        <v>0</v>
      </c>
      <c r="M51">
        <f t="shared" si="12"/>
        <v>126612632.61261679</v>
      </c>
      <c r="N51">
        <f t="shared" si="13"/>
        <v>38240981.85571751</v>
      </c>
      <c r="O51">
        <f t="shared" si="14"/>
        <v>-7356854804.7603388</v>
      </c>
      <c r="P51">
        <f t="shared" si="15"/>
        <v>333455473.44777846</v>
      </c>
      <c r="Q51">
        <f t="shared" si="16"/>
        <v>265223158.49371982</v>
      </c>
    </row>
    <row r="52" spans="1:17" x14ac:dyDescent="0.25">
      <c r="A52" s="8">
        <v>40238</v>
      </c>
      <c r="B52" s="28">
        <v>267938979.41640699</v>
      </c>
      <c r="C52" s="9">
        <v>450.2</v>
      </c>
      <c r="D52" s="9">
        <v>0</v>
      </c>
      <c r="E52" s="9">
        <v>31</v>
      </c>
      <c r="F52" s="6">
        <v>23</v>
      </c>
      <c r="G52">
        <f t="shared" si="8"/>
        <v>2010</v>
      </c>
      <c r="H52" s="28">
        <v>644164.14054778428</v>
      </c>
      <c r="J52">
        <f t="shared" si="9"/>
        <v>7080628227.7422514</v>
      </c>
      <c r="K52">
        <f t="shared" si="10"/>
        <v>30662961.079225797</v>
      </c>
      <c r="L52">
        <f t="shared" si="11"/>
        <v>0</v>
      </c>
      <c r="M52">
        <f t="shared" si="12"/>
        <v>140178271.82111144</v>
      </c>
      <c r="N52">
        <f t="shared" si="13"/>
        <v>46291714.877973825</v>
      </c>
      <c r="O52">
        <f t="shared" si="14"/>
        <v>-7356854804.7603388</v>
      </c>
      <c r="P52">
        <f t="shared" si="15"/>
        <v>333638085.0122785</v>
      </c>
      <c r="Q52">
        <f t="shared" si="16"/>
        <v>274544455.77250189</v>
      </c>
    </row>
    <row r="53" spans="1:17" x14ac:dyDescent="0.25">
      <c r="A53" s="8">
        <v>40269</v>
      </c>
      <c r="B53" s="28">
        <v>241174662.588337</v>
      </c>
      <c r="C53" s="9">
        <v>236.4</v>
      </c>
      <c r="D53" s="9">
        <v>0</v>
      </c>
      <c r="E53" s="9">
        <v>30</v>
      </c>
      <c r="F53" s="6">
        <v>20</v>
      </c>
      <c r="G53">
        <f t="shared" si="8"/>
        <v>2010</v>
      </c>
      <c r="H53" s="28">
        <v>644516.90675157146</v>
      </c>
      <c r="J53">
        <f t="shared" si="9"/>
        <v>7080628227.7422514</v>
      </c>
      <c r="K53">
        <f t="shared" si="10"/>
        <v>16101119.500508616</v>
      </c>
      <c r="L53">
        <f t="shared" si="11"/>
        <v>0</v>
      </c>
      <c r="M53">
        <f t="shared" si="12"/>
        <v>135656392.08494657</v>
      </c>
      <c r="N53">
        <f t="shared" si="13"/>
        <v>40253665.111281589</v>
      </c>
      <c r="O53">
        <f t="shared" si="14"/>
        <v>-7356854804.7603388</v>
      </c>
      <c r="P53">
        <f t="shared" si="15"/>
        <v>333820796.58108532</v>
      </c>
      <c r="Q53">
        <f t="shared" si="16"/>
        <v>249605396.25973427</v>
      </c>
    </row>
    <row r="54" spans="1:17" x14ac:dyDescent="0.25">
      <c r="A54" s="8">
        <v>40299</v>
      </c>
      <c r="B54" s="28">
        <v>267192400.38942596</v>
      </c>
      <c r="C54" s="9">
        <v>121.1</v>
      </c>
      <c r="D54" s="9">
        <v>34.9</v>
      </c>
      <c r="E54" s="9">
        <v>31</v>
      </c>
      <c r="F54" s="6">
        <v>20</v>
      </c>
      <c r="G54">
        <f t="shared" si="8"/>
        <v>2010</v>
      </c>
      <c r="H54" s="28">
        <v>644869.86614213616</v>
      </c>
      <c r="J54">
        <f t="shared" si="9"/>
        <v>7080628227.7422514</v>
      </c>
      <c r="K54">
        <f t="shared" si="10"/>
        <v>8248077.7136700219</v>
      </c>
      <c r="L54">
        <f t="shared" si="11"/>
        <v>25640868.149153706</v>
      </c>
      <c r="M54">
        <f t="shared" si="12"/>
        <v>140178271.82111144</v>
      </c>
      <c r="N54">
        <f t="shared" si="13"/>
        <v>40253665.111281589</v>
      </c>
      <c r="O54">
        <f t="shared" si="14"/>
        <v>-7356854804.7603388</v>
      </c>
      <c r="P54">
        <f t="shared" si="15"/>
        <v>334003608.20896477</v>
      </c>
      <c r="Q54">
        <f t="shared" si="16"/>
        <v>272097913.98609394</v>
      </c>
    </row>
    <row r="55" spans="1:17" x14ac:dyDescent="0.25">
      <c r="A55" s="8">
        <v>40330</v>
      </c>
      <c r="B55" s="28">
        <v>286501881.53331602</v>
      </c>
      <c r="C55" s="9">
        <v>23.6</v>
      </c>
      <c r="D55" s="9">
        <v>57.5</v>
      </c>
      <c r="E55" s="9">
        <v>30</v>
      </c>
      <c r="F55" s="6">
        <v>22</v>
      </c>
      <c r="G55">
        <f t="shared" si="8"/>
        <v>2010</v>
      </c>
      <c r="H55" s="28">
        <v>645223.01882527408</v>
      </c>
      <c r="J55">
        <f t="shared" si="9"/>
        <v>7080628227.7422514</v>
      </c>
      <c r="K55">
        <f t="shared" si="10"/>
        <v>1607387.5643485759</v>
      </c>
      <c r="L55">
        <f t="shared" si="11"/>
        <v>42244983.340296224</v>
      </c>
      <c r="M55">
        <f t="shared" si="12"/>
        <v>135656392.08494657</v>
      </c>
      <c r="N55">
        <f t="shared" si="13"/>
        <v>44279031.622409746</v>
      </c>
      <c r="O55">
        <f t="shared" si="14"/>
        <v>-7356854804.7603388</v>
      </c>
      <c r="P55">
        <f t="shared" si="15"/>
        <v>334186519.95071262</v>
      </c>
      <c r="Q55">
        <f t="shared" si="16"/>
        <v>281747737.5446257</v>
      </c>
    </row>
    <row r="56" spans="1:17" x14ac:dyDescent="0.25">
      <c r="A56" s="8">
        <v>40360</v>
      </c>
      <c r="B56" s="28">
        <v>332611858.49771202</v>
      </c>
      <c r="C56" s="9">
        <v>5.6</v>
      </c>
      <c r="D56" s="9">
        <v>129.69999999999999</v>
      </c>
      <c r="E56" s="9">
        <v>31</v>
      </c>
      <c r="F56" s="6">
        <v>21</v>
      </c>
      <c r="G56">
        <f t="shared" si="8"/>
        <v>2010</v>
      </c>
      <c r="H56" s="28">
        <v>645576.36490683886</v>
      </c>
      <c r="J56">
        <f t="shared" si="9"/>
        <v>7080628227.7422514</v>
      </c>
      <c r="K56">
        <f t="shared" si="10"/>
        <v>381413.998320001</v>
      </c>
      <c r="L56">
        <f t="shared" si="11"/>
        <v>95289988.508459464</v>
      </c>
      <c r="M56">
        <f t="shared" si="12"/>
        <v>140178271.82111144</v>
      </c>
      <c r="N56">
        <f t="shared" si="13"/>
        <v>42266348.366845667</v>
      </c>
      <c r="O56">
        <f t="shared" si="14"/>
        <v>-7356854804.7603388</v>
      </c>
      <c r="P56">
        <f t="shared" si="15"/>
        <v>334369531.86115456</v>
      </c>
      <c r="Q56">
        <f t="shared" si="16"/>
        <v>336258977.53780365</v>
      </c>
    </row>
    <row r="57" spans="1:17" x14ac:dyDescent="0.25">
      <c r="A57" s="8">
        <v>40391</v>
      </c>
      <c r="B57" s="28">
        <v>323581549.93655503</v>
      </c>
      <c r="C57" s="9">
        <v>6</v>
      </c>
      <c r="D57" s="9">
        <v>121.7</v>
      </c>
      <c r="E57" s="9">
        <v>31</v>
      </c>
      <c r="F57" s="6">
        <v>21</v>
      </c>
      <c r="G57">
        <f t="shared" si="8"/>
        <v>2010</v>
      </c>
      <c r="H57" s="28">
        <v>645929.90449274203</v>
      </c>
      <c r="J57">
        <f t="shared" si="9"/>
        <v>7080628227.7422514</v>
      </c>
      <c r="K57">
        <f t="shared" si="10"/>
        <v>408657.85534285824</v>
      </c>
      <c r="L57">
        <f t="shared" si="11"/>
        <v>89412425.608940005</v>
      </c>
      <c r="M57">
        <f t="shared" si="12"/>
        <v>140178271.82111144</v>
      </c>
      <c r="N57">
        <f t="shared" si="13"/>
        <v>42266348.366845667</v>
      </c>
      <c r="O57">
        <f t="shared" si="14"/>
        <v>-7356854804.7603388</v>
      </c>
      <c r="P57">
        <f t="shared" si="15"/>
        <v>334552643.99514651</v>
      </c>
      <c r="Q57">
        <f t="shared" si="16"/>
        <v>330591770.62929988</v>
      </c>
    </row>
    <row r="58" spans="1:17" x14ac:dyDescent="0.25">
      <c r="A58" s="8">
        <v>40422</v>
      </c>
      <c r="B58" s="28">
        <v>262423718.80932599</v>
      </c>
      <c r="C58" s="9">
        <v>87.9</v>
      </c>
      <c r="D58" s="9">
        <v>24.1</v>
      </c>
      <c r="E58" s="9">
        <v>30</v>
      </c>
      <c r="F58" s="6">
        <v>21</v>
      </c>
      <c r="G58">
        <f t="shared" si="8"/>
        <v>2010</v>
      </c>
      <c r="H58" s="28">
        <v>646283.63768895308</v>
      </c>
      <c r="J58">
        <f t="shared" si="9"/>
        <v>7080628227.7422514</v>
      </c>
      <c r="K58">
        <f t="shared" si="10"/>
        <v>5986837.5807728739</v>
      </c>
      <c r="L58">
        <f t="shared" si="11"/>
        <v>17706158.234802417</v>
      </c>
      <c r="M58">
        <f t="shared" si="12"/>
        <v>135656392.08494657</v>
      </c>
      <c r="N58">
        <f t="shared" si="13"/>
        <v>42266348.366845667</v>
      </c>
      <c r="O58">
        <f t="shared" si="14"/>
        <v>-7356854804.7603388</v>
      </c>
      <c r="P58">
        <f t="shared" si="15"/>
        <v>334735856.40757412</v>
      </c>
      <c r="Q58">
        <f t="shared" si="16"/>
        <v>260125015.65685409</v>
      </c>
    </row>
    <row r="59" spans="1:17" x14ac:dyDescent="0.25">
      <c r="A59" s="8">
        <v>40452</v>
      </c>
      <c r="B59" s="28">
        <v>252737833.92640099</v>
      </c>
      <c r="C59" s="9">
        <v>239.5</v>
      </c>
      <c r="D59" s="9">
        <v>0</v>
      </c>
      <c r="E59" s="9">
        <v>31</v>
      </c>
      <c r="F59" s="6">
        <v>20</v>
      </c>
      <c r="G59">
        <f t="shared" si="8"/>
        <v>2010</v>
      </c>
      <c r="H59" s="28">
        <v>646637.56460149959</v>
      </c>
      <c r="J59">
        <f t="shared" si="9"/>
        <v>7080628227.7422514</v>
      </c>
      <c r="K59">
        <f t="shared" si="10"/>
        <v>16312259.392435759</v>
      </c>
      <c r="L59">
        <f t="shared" si="11"/>
        <v>0</v>
      </c>
      <c r="M59">
        <f t="shared" si="12"/>
        <v>140178271.82111144</v>
      </c>
      <c r="N59">
        <f t="shared" si="13"/>
        <v>40253665.111281589</v>
      </c>
      <c r="O59">
        <f t="shared" si="14"/>
        <v>-7356854804.7603388</v>
      </c>
      <c r="P59">
        <f t="shared" si="15"/>
        <v>334919169.15335333</v>
      </c>
      <c r="Q59">
        <f t="shared" si="16"/>
        <v>255436788.46009505</v>
      </c>
    </row>
    <row r="60" spans="1:17" x14ac:dyDescent="0.25">
      <c r="A60" s="8">
        <v>40483</v>
      </c>
      <c r="B60" s="28">
        <v>261356987.16899699</v>
      </c>
      <c r="C60" s="9">
        <v>413.6</v>
      </c>
      <c r="D60" s="9">
        <v>0</v>
      </c>
      <c r="E60" s="9">
        <v>30</v>
      </c>
      <c r="F60" s="6">
        <v>22</v>
      </c>
      <c r="G60">
        <f t="shared" si="8"/>
        <v>2010</v>
      </c>
      <c r="H60" s="28">
        <v>646991.68533646734</v>
      </c>
      <c r="J60">
        <f t="shared" si="9"/>
        <v>7080628227.7422514</v>
      </c>
      <c r="K60">
        <f t="shared" si="10"/>
        <v>28170148.161634363</v>
      </c>
      <c r="L60">
        <f t="shared" si="11"/>
        <v>0</v>
      </c>
      <c r="M60">
        <f t="shared" si="12"/>
        <v>135656392.08494657</v>
      </c>
      <c r="N60">
        <f t="shared" si="13"/>
        <v>44279031.622409746</v>
      </c>
      <c r="O60">
        <f t="shared" si="14"/>
        <v>-7356854804.7603388</v>
      </c>
      <c r="P60">
        <f t="shared" si="15"/>
        <v>335102582.28743017</v>
      </c>
      <c r="Q60">
        <f t="shared" si="16"/>
        <v>266981577.13833368</v>
      </c>
    </row>
    <row r="61" spans="1:17" x14ac:dyDescent="0.25">
      <c r="A61" s="8">
        <v>40513</v>
      </c>
      <c r="B61" s="28">
        <v>291575698.46674001</v>
      </c>
      <c r="C61" s="9">
        <v>713.5</v>
      </c>
      <c r="D61" s="9">
        <v>0</v>
      </c>
      <c r="E61" s="9">
        <v>31</v>
      </c>
      <c r="F61" s="6">
        <v>21</v>
      </c>
      <c r="G61">
        <f t="shared" si="8"/>
        <v>2010</v>
      </c>
      <c r="H61" s="28">
        <v>647346</v>
      </c>
      <c r="J61">
        <f t="shared" si="9"/>
        <v>7080628227.7422514</v>
      </c>
      <c r="K61">
        <f t="shared" si="10"/>
        <v>48596229.964521565</v>
      </c>
      <c r="L61">
        <f t="shared" si="11"/>
        <v>0</v>
      </c>
      <c r="M61">
        <f t="shared" si="12"/>
        <v>140178271.82111144</v>
      </c>
      <c r="N61">
        <f t="shared" si="13"/>
        <v>42266348.366845667</v>
      </c>
      <c r="O61">
        <f t="shared" si="14"/>
        <v>-7356854804.7603388</v>
      </c>
      <c r="P61">
        <f t="shared" si="15"/>
        <v>335286095.8647806</v>
      </c>
      <c r="Q61">
        <f t="shared" si="16"/>
        <v>290100368.99917239</v>
      </c>
    </row>
    <row r="62" spans="1:17" x14ac:dyDescent="0.25">
      <c r="A62" s="8">
        <v>40544</v>
      </c>
      <c r="B62" s="28">
        <v>299028119.50060898</v>
      </c>
      <c r="C62" s="9">
        <v>798.8</v>
      </c>
      <c r="D62" s="9">
        <v>0</v>
      </c>
      <c r="E62" s="9">
        <v>31</v>
      </c>
      <c r="F62" s="6">
        <v>20</v>
      </c>
      <c r="G62">
        <f t="shared" si="8"/>
        <v>2011</v>
      </c>
      <c r="H62" s="28">
        <v>647679.71882858081</v>
      </c>
      <c r="J62">
        <f t="shared" si="9"/>
        <v>7080628227.7422514</v>
      </c>
      <c r="K62">
        <f t="shared" si="10"/>
        <v>54405982.47464586</v>
      </c>
      <c r="L62">
        <f t="shared" si="11"/>
        <v>0</v>
      </c>
      <c r="M62">
        <f t="shared" si="12"/>
        <v>140178271.82111144</v>
      </c>
      <c r="N62">
        <f t="shared" si="13"/>
        <v>40253665.111281589</v>
      </c>
      <c r="O62">
        <f t="shared" si="14"/>
        <v>-7360514931.5288763</v>
      </c>
      <c r="P62">
        <f t="shared" si="15"/>
        <v>335458942.04464644</v>
      </c>
      <c r="Q62">
        <f t="shared" si="16"/>
        <v>290410157.66506022</v>
      </c>
    </row>
    <row r="63" spans="1:17" x14ac:dyDescent="0.25">
      <c r="A63" s="8">
        <v>40575</v>
      </c>
      <c r="B63" s="28">
        <v>267752051.99860099</v>
      </c>
      <c r="C63" s="9">
        <v>677.8</v>
      </c>
      <c r="D63" s="9">
        <v>0</v>
      </c>
      <c r="E63" s="9">
        <v>28</v>
      </c>
      <c r="F63" s="6">
        <v>19</v>
      </c>
      <c r="G63">
        <f t="shared" si="8"/>
        <v>2011</v>
      </c>
      <c r="H63" s="28">
        <v>648013.60969538626</v>
      </c>
      <c r="J63">
        <f t="shared" si="9"/>
        <v>7080628227.7422514</v>
      </c>
      <c r="K63">
        <f t="shared" si="10"/>
        <v>46164715.725231551</v>
      </c>
      <c r="L63">
        <f t="shared" si="11"/>
        <v>0</v>
      </c>
      <c r="M63">
        <f t="shared" si="12"/>
        <v>126612632.61261679</v>
      </c>
      <c r="N63">
        <f t="shared" si="13"/>
        <v>38240981.85571751</v>
      </c>
      <c r="O63">
        <f t="shared" si="14"/>
        <v>-7360514931.5288763</v>
      </c>
      <c r="P63">
        <f t="shared" si="15"/>
        <v>335631877.3299129</v>
      </c>
      <c r="Q63">
        <f t="shared" si="16"/>
        <v>266763503.73685336</v>
      </c>
    </row>
    <row r="64" spans="1:17" x14ac:dyDescent="0.25">
      <c r="A64" s="8">
        <v>40603</v>
      </c>
      <c r="B64" s="28">
        <v>281118404.318618</v>
      </c>
      <c r="C64" s="9">
        <v>599.6</v>
      </c>
      <c r="D64" s="9">
        <v>0</v>
      </c>
      <c r="E64" s="9">
        <v>31</v>
      </c>
      <c r="F64" s="6">
        <v>23</v>
      </c>
      <c r="G64">
        <f t="shared" si="8"/>
        <v>2011</v>
      </c>
      <c r="H64" s="28">
        <v>648347.67268910515</v>
      </c>
      <c r="J64">
        <f t="shared" si="9"/>
        <v>7080628227.7422514</v>
      </c>
      <c r="K64">
        <f t="shared" si="10"/>
        <v>40838541.677262969</v>
      </c>
      <c r="L64">
        <f t="shared" si="11"/>
        <v>0</v>
      </c>
      <c r="M64">
        <f t="shared" si="12"/>
        <v>140178271.82111144</v>
      </c>
      <c r="N64">
        <f t="shared" si="13"/>
        <v>46291714.877973825</v>
      </c>
      <c r="O64">
        <f t="shared" si="14"/>
        <v>-7360514931.5288763</v>
      </c>
      <c r="P64">
        <f t="shared" si="15"/>
        <v>335804901.76651549</v>
      </c>
      <c r="Q64">
        <f t="shared" si="16"/>
        <v>283226726.35623908</v>
      </c>
    </row>
    <row r="65" spans="1:17" x14ac:dyDescent="0.25">
      <c r="A65" s="8">
        <v>40634</v>
      </c>
      <c r="B65" s="28">
        <v>249463912.47478601</v>
      </c>
      <c r="C65" s="9">
        <v>330.4</v>
      </c>
      <c r="D65" s="9">
        <v>0</v>
      </c>
      <c r="E65" s="9">
        <v>30</v>
      </c>
      <c r="F65" s="6">
        <v>19</v>
      </c>
      <c r="G65">
        <f t="shared" si="8"/>
        <v>2011</v>
      </c>
      <c r="H65" s="28">
        <v>648681.90789847216</v>
      </c>
      <c r="J65">
        <f t="shared" si="9"/>
        <v>7080628227.7422514</v>
      </c>
      <c r="K65">
        <f t="shared" si="10"/>
        <v>22503425.900880061</v>
      </c>
      <c r="L65">
        <f t="shared" si="11"/>
        <v>0</v>
      </c>
      <c r="M65">
        <f t="shared" si="12"/>
        <v>135656392.08494657</v>
      </c>
      <c r="N65">
        <f t="shared" si="13"/>
        <v>38240981.85571751</v>
      </c>
      <c r="O65">
        <f t="shared" si="14"/>
        <v>-7360514931.5288763</v>
      </c>
      <c r="P65">
        <f t="shared" si="15"/>
        <v>335978015.40041327</v>
      </c>
      <c r="Q65">
        <f t="shared" si="16"/>
        <v>252492111.45533252</v>
      </c>
    </row>
    <row r="66" spans="1:17" x14ac:dyDescent="0.25">
      <c r="A66" s="8">
        <v>40664</v>
      </c>
      <c r="B66" s="28">
        <v>257879391.42596701</v>
      </c>
      <c r="C66" s="9">
        <v>126.4</v>
      </c>
      <c r="D66" s="9">
        <v>17.399999999999999</v>
      </c>
      <c r="E66" s="9">
        <v>31</v>
      </c>
      <c r="F66" s="6">
        <v>21</v>
      </c>
      <c r="G66">
        <f t="shared" si="8"/>
        <v>2011</v>
      </c>
      <c r="H66" s="28">
        <v>649016.31541226769</v>
      </c>
      <c r="J66">
        <f t="shared" ref="J66:J97" si="17">WSkWh</f>
        <v>7080628227.7422514</v>
      </c>
      <c r="K66">
        <f t="shared" ref="K66:K97" si="18">LonHDD*C66</f>
        <v>8609058.8192228805</v>
      </c>
      <c r="L66">
        <f t="shared" ref="L66:L97" si="19">LonCDD*D66</f>
        <v>12783699.306454856</v>
      </c>
      <c r="M66">
        <f t="shared" ref="M66:M97" si="20">MonthDays*E66</f>
        <v>140178271.82111144</v>
      </c>
      <c r="N66">
        <f t="shared" ref="N66:N97" si="21">PeakDays*F66</f>
        <v>42266348.366845667</v>
      </c>
      <c r="O66">
        <f t="shared" ref="O66:O97" si="22">Year*G66</f>
        <v>-7360514931.5288763</v>
      </c>
      <c r="P66">
        <f t="shared" ref="P66:P97" si="23">Population*H66</f>
        <v>336151218.27758926</v>
      </c>
      <c r="Q66">
        <f t="shared" ref="Q66:Q97" si="24">SUM(J66:P66)</f>
        <v>260101892.80459923</v>
      </c>
    </row>
    <row r="67" spans="1:17" x14ac:dyDescent="0.25">
      <c r="A67" s="8">
        <v>40695</v>
      </c>
      <c r="B67" s="28">
        <v>277024119.36416501</v>
      </c>
      <c r="C67" s="9">
        <v>27</v>
      </c>
      <c r="D67" s="9">
        <v>39.6</v>
      </c>
      <c r="E67" s="9">
        <v>30</v>
      </c>
      <c r="F67" s="6">
        <v>22</v>
      </c>
      <c r="G67">
        <f t="shared" ref="G67:G121" si="25">YEAR(A67)</f>
        <v>2011</v>
      </c>
      <c r="H67" s="28">
        <v>649350.89531931782</v>
      </c>
      <c r="J67">
        <f t="shared" si="17"/>
        <v>7080628227.7422514</v>
      </c>
      <c r="K67">
        <f t="shared" si="18"/>
        <v>1838960.3490428622</v>
      </c>
      <c r="L67">
        <f t="shared" si="19"/>
        <v>29093936.352621399</v>
      </c>
      <c r="M67">
        <f t="shared" si="20"/>
        <v>135656392.08494657</v>
      </c>
      <c r="N67">
        <f t="shared" si="21"/>
        <v>44279031.622409746</v>
      </c>
      <c r="O67">
        <f t="shared" si="22"/>
        <v>-7360514931.5288763</v>
      </c>
      <c r="P67">
        <f t="shared" si="23"/>
        <v>336324510.44404989</v>
      </c>
      <c r="Q67">
        <f t="shared" si="24"/>
        <v>267306127.06644541</v>
      </c>
    </row>
    <row r="68" spans="1:17" x14ac:dyDescent="0.25">
      <c r="A68" s="8">
        <v>40725</v>
      </c>
      <c r="B68" s="28">
        <v>340586637.676503</v>
      </c>
      <c r="C68" s="9">
        <v>0</v>
      </c>
      <c r="D68" s="9">
        <v>160.9</v>
      </c>
      <c r="E68" s="9">
        <v>31</v>
      </c>
      <c r="F68" s="6">
        <v>20</v>
      </c>
      <c r="G68">
        <f t="shared" si="25"/>
        <v>2011</v>
      </c>
      <c r="H68" s="28">
        <v>649685.64770849433</v>
      </c>
      <c r="J68">
        <f t="shared" si="17"/>
        <v>7080628227.7422514</v>
      </c>
      <c r="K68">
        <f t="shared" si="18"/>
        <v>0</v>
      </c>
      <c r="L68">
        <f t="shared" si="19"/>
        <v>118212483.81658544</v>
      </c>
      <c r="M68">
        <f t="shared" si="20"/>
        <v>140178271.82111144</v>
      </c>
      <c r="N68">
        <f t="shared" si="21"/>
        <v>40253665.111281589</v>
      </c>
      <c r="O68">
        <f t="shared" si="22"/>
        <v>-7360514931.5288763</v>
      </c>
      <c r="P68">
        <f t="shared" si="23"/>
        <v>336497891.94582546</v>
      </c>
      <c r="Q68">
        <f t="shared" si="24"/>
        <v>355255608.90817916</v>
      </c>
    </row>
    <row r="69" spans="1:17" x14ac:dyDescent="0.25">
      <c r="A69" s="8">
        <v>40756</v>
      </c>
      <c r="B69" s="28">
        <v>309451261.567936</v>
      </c>
      <c r="C69" s="9">
        <v>1.5</v>
      </c>
      <c r="D69" s="9">
        <v>82.9</v>
      </c>
      <c r="E69" s="9">
        <v>31</v>
      </c>
      <c r="F69" s="6">
        <v>22</v>
      </c>
      <c r="G69">
        <f t="shared" si="25"/>
        <v>2011</v>
      </c>
      <c r="H69" s="28">
        <v>650020.57266871503</v>
      </c>
      <c r="J69">
        <f t="shared" si="17"/>
        <v>7080628227.7422514</v>
      </c>
      <c r="K69">
        <f t="shared" si="18"/>
        <v>102164.46383571456</v>
      </c>
      <c r="L69">
        <f t="shared" si="19"/>
        <v>60906245.546270557</v>
      </c>
      <c r="M69">
        <f t="shared" si="20"/>
        <v>140178271.82111144</v>
      </c>
      <c r="N69">
        <f t="shared" si="21"/>
        <v>44279031.622409746</v>
      </c>
      <c r="O69">
        <f t="shared" si="22"/>
        <v>-7360514931.5288763</v>
      </c>
      <c r="P69">
        <f t="shared" si="23"/>
        <v>336671362.82896996</v>
      </c>
      <c r="Q69">
        <f t="shared" si="24"/>
        <v>302250372.49597263</v>
      </c>
    </row>
    <row r="70" spans="1:17" x14ac:dyDescent="0.25">
      <c r="A70" s="8">
        <v>40787</v>
      </c>
      <c r="B70" s="28">
        <v>268737197.70178598</v>
      </c>
      <c r="C70" s="9">
        <v>71.900000000000006</v>
      </c>
      <c r="D70" s="9">
        <v>29</v>
      </c>
      <c r="E70" s="9">
        <v>30</v>
      </c>
      <c r="F70" s="6">
        <v>21</v>
      </c>
      <c r="G70">
        <f t="shared" si="25"/>
        <v>2011</v>
      </c>
      <c r="H70" s="28">
        <v>650355.67028894357</v>
      </c>
      <c r="J70">
        <f t="shared" si="17"/>
        <v>7080628227.7422514</v>
      </c>
      <c r="K70">
        <f t="shared" si="18"/>
        <v>4897083.299858585</v>
      </c>
      <c r="L70">
        <f t="shared" si="19"/>
        <v>21306165.510758094</v>
      </c>
      <c r="M70">
        <f t="shared" si="20"/>
        <v>135656392.08494657</v>
      </c>
      <c r="N70">
        <f t="shared" si="21"/>
        <v>42266348.366845667</v>
      </c>
      <c r="O70">
        <f t="shared" si="22"/>
        <v>-7360514931.5288763</v>
      </c>
      <c r="P70">
        <f t="shared" si="23"/>
        <v>336844923.13956124</v>
      </c>
      <c r="Q70">
        <f t="shared" si="24"/>
        <v>261084208.61534649</v>
      </c>
    </row>
    <row r="71" spans="1:17" x14ac:dyDescent="0.25">
      <c r="A71" s="8">
        <v>40817</v>
      </c>
      <c r="B71" s="28">
        <v>255540406.367055</v>
      </c>
      <c r="C71" s="9">
        <v>234.6</v>
      </c>
      <c r="D71" s="9">
        <v>0</v>
      </c>
      <c r="E71" s="9">
        <v>31</v>
      </c>
      <c r="F71" s="6">
        <v>20</v>
      </c>
      <c r="G71">
        <f t="shared" si="25"/>
        <v>2011</v>
      </c>
      <c r="H71" s="28">
        <v>650690.94065818924</v>
      </c>
      <c r="J71">
        <f t="shared" si="17"/>
        <v>7080628227.7422514</v>
      </c>
      <c r="K71">
        <f t="shared" si="18"/>
        <v>15978522.143905757</v>
      </c>
      <c r="L71">
        <f t="shared" si="19"/>
        <v>0</v>
      </c>
      <c r="M71">
        <f t="shared" si="20"/>
        <v>140178271.82111144</v>
      </c>
      <c r="N71">
        <f t="shared" si="21"/>
        <v>40253665.111281589</v>
      </c>
      <c r="O71">
        <f t="shared" si="22"/>
        <v>-7360514931.5288763</v>
      </c>
      <c r="P71">
        <f t="shared" si="23"/>
        <v>337018572.92370063</v>
      </c>
      <c r="Q71">
        <f t="shared" si="24"/>
        <v>253542328.21337444</v>
      </c>
    </row>
    <row r="72" spans="1:17" x14ac:dyDescent="0.25">
      <c r="A72" s="8">
        <v>40848</v>
      </c>
      <c r="B72" s="28">
        <v>254956505.45236599</v>
      </c>
      <c r="C72" s="9">
        <v>347.9</v>
      </c>
      <c r="D72" s="9">
        <v>0</v>
      </c>
      <c r="E72" s="9">
        <v>30</v>
      </c>
      <c r="F72" s="6">
        <v>22</v>
      </c>
      <c r="G72">
        <f t="shared" si="25"/>
        <v>2011</v>
      </c>
      <c r="H72" s="28">
        <v>651026.38386550744</v>
      </c>
      <c r="J72">
        <f t="shared" si="17"/>
        <v>7080628227.7422514</v>
      </c>
      <c r="K72">
        <f t="shared" si="18"/>
        <v>23695344.645630065</v>
      </c>
      <c r="L72">
        <f t="shared" si="19"/>
        <v>0</v>
      </c>
      <c r="M72">
        <f t="shared" si="20"/>
        <v>135656392.08494657</v>
      </c>
      <c r="N72">
        <f t="shared" si="21"/>
        <v>44279031.622409746</v>
      </c>
      <c r="O72">
        <f t="shared" si="22"/>
        <v>-7360514931.5288763</v>
      </c>
      <c r="P72">
        <f t="shared" si="23"/>
        <v>337192312.22751355</v>
      </c>
      <c r="Q72">
        <f t="shared" si="24"/>
        <v>260936376.79387498</v>
      </c>
    </row>
    <row r="73" spans="1:17" x14ac:dyDescent="0.25">
      <c r="A73" s="8">
        <v>40878</v>
      </c>
      <c r="B73" s="28">
        <v>276176636.611651</v>
      </c>
      <c r="C73" s="9">
        <v>548.4</v>
      </c>
      <c r="D73" s="9">
        <v>0</v>
      </c>
      <c r="E73" s="9">
        <v>31</v>
      </c>
      <c r="F73" s="6">
        <v>20</v>
      </c>
      <c r="G73">
        <f t="shared" si="25"/>
        <v>2011</v>
      </c>
      <c r="H73" s="28">
        <v>651361.99999999942</v>
      </c>
      <c r="J73">
        <f t="shared" si="17"/>
        <v>7080628227.7422514</v>
      </c>
      <c r="K73">
        <f t="shared" si="18"/>
        <v>37351327.978337243</v>
      </c>
      <c r="L73">
        <f t="shared" si="19"/>
        <v>0</v>
      </c>
      <c r="M73">
        <f t="shared" si="20"/>
        <v>140178271.82111144</v>
      </c>
      <c r="N73">
        <f t="shared" si="21"/>
        <v>40253665.111281589</v>
      </c>
      <c r="O73">
        <f t="shared" si="22"/>
        <v>-7360514931.5288763</v>
      </c>
      <c r="P73">
        <f t="shared" si="23"/>
        <v>337366141.09714901</v>
      </c>
      <c r="Q73">
        <f t="shared" si="24"/>
        <v>275262702.22125447</v>
      </c>
    </row>
    <row r="74" spans="1:17" x14ac:dyDescent="0.25">
      <c r="A74" s="8">
        <v>40909</v>
      </c>
      <c r="B74" s="29">
        <v>288756707.62549597</v>
      </c>
      <c r="C74" s="9">
        <v>644.79999999999995</v>
      </c>
      <c r="D74" s="9">
        <v>0</v>
      </c>
      <c r="E74" s="9">
        <v>31</v>
      </c>
      <c r="F74" s="6">
        <v>21</v>
      </c>
      <c r="G74">
        <f t="shared" si="25"/>
        <v>2012</v>
      </c>
      <c r="H74" s="28">
        <v>651876.26101622346</v>
      </c>
      <c r="J74">
        <f t="shared" si="17"/>
        <v>7080628227.7422514</v>
      </c>
      <c r="K74">
        <f t="shared" si="18"/>
        <v>43917097.52084583</v>
      </c>
      <c r="L74">
        <f t="shared" si="19"/>
        <v>0</v>
      </c>
      <c r="M74">
        <f t="shared" si="20"/>
        <v>140178271.82111144</v>
      </c>
      <c r="N74">
        <f t="shared" si="21"/>
        <v>42266348.366845667</v>
      </c>
      <c r="O74">
        <f t="shared" si="22"/>
        <v>-7364175058.2974129</v>
      </c>
      <c r="P74">
        <f t="shared" si="23"/>
        <v>337632497.21641946</v>
      </c>
      <c r="Q74">
        <f t="shared" si="24"/>
        <v>280447384.37006116</v>
      </c>
    </row>
    <row r="75" spans="1:17" x14ac:dyDescent="0.25">
      <c r="A75" s="8">
        <v>40940</v>
      </c>
      <c r="B75" s="29">
        <v>263542807.65171102</v>
      </c>
      <c r="C75" s="9">
        <v>553</v>
      </c>
      <c r="D75" s="9">
        <v>0</v>
      </c>
      <c r="E75" s="9">
        <v>29</v>
      </c>
      <c r="F75" s="6">
        <v>20</v>
      </c>
      <c r="G75">
        <f t="shared" si="25"/>
        <v>2012</v>
      </c>
      <c r="H75" s="28">
        <v>652390.92804998066</v>
      </c>
      <c r="J75">
        <f t="shared" si="17"/>
        <v>7080628227.7422514</v>
      </c>
      <c r="K75">
        <f t="shared" si="18"/>
        <v>37664632.334100105</v>
      </c>
      <c r="L75">
        <f t="shared" si="19"/>
        <v>0</v>
      </c>
      <c r="M75">
        <f t="shared" si="20"/>
        <v>131134512.34878168</v>
      </c>
      <c r="N75">
        <f t="shared" si="21"/>
        <v>40253665.111281589</v>
      </c>
      <c r="O75">
        <f t="shared" si="22"/>
        <v>-7364175058.2974129</v>
      </c>
      <c r="P75">
        <f t="shared" si="23"/>
        <v>337899063.62822819</v>
      </c>
      <c r="Q75">
        <f t="shared" si="24"/>
        <v>263405042.86722946</v>
      </c>
    </row>
    <row r="76" spans="1:17" x14ac:dyDescent="0.25">
      <c r="A76" s="8">
        <v>40969</v>
      </c>
      <c r="B76" s="29">
        <v>262902298.90142804</v>
      </c>
      <c r="C76" s="9">
        <v>331.1</v>
      </c>
      <c r="D76" s="9">
        <v>2.2000000000000002</v>
      </c>
      <c r="E76" s="9">
        <v>31</v>
      </c>
      <c r="F76" s="6">
        <v>22</v>
      </c>
      <c r="G76">
        <f t="shared" si="25"/>
        <v>2012</v>
      </c>
      <c r="H76" s="28">
        <v>652906.0014218291</v>
      </c>
      <c r="J76">
        <f t="shared" si="17"/>
        <v>7080628227.7422514</v>
      </c>
      <c r="K76">
        <f t="shared" si="18"/>
        <v>22551102.650670063</v>
      </c>
      <c r="L76">
        <f t="shared" si="19"/>
        <v>1616329.7973678554</v>
      </c>
      <c r="M76">
        <f t="shared" si="20"/>
        <v>140178271.82111144</v>
      </c>
      <c r="N76">
        <f t="shared" si="21"/>
        <v>44279031.622409746</v>
      </c>
      <c r="O76">
        <f t="shared" si="22"/>
        <v>-7364175058.2974129</v>
      </c>
      <c r="P76">
        <f t="shared" si="23"/>
        <v>338165840.49860507</v>
      </c>
      <c r="Q76">
        <f t="shared" si="24"/>
        <v>263243745.8350032</v>
      </c>
    </row>
    <row r="77" spans="1:17" x14ac:dyDescent="0.25">
      <c r="A77" s="8">
        <v>41000</v>
      </c>
      <c r="B77" s="29">
        <v>241397332.90564799</v>
      </c>
      <c r="C77" s="9">
        <v>334.6</v>
      </c>
      <c r="D77" s="9">
        <v>0</v>
      </c>
      <c r="E77" s="9">
        <v>30</v>
      </c>
      <c r="F77" s="6">
        <v>19</v>
      </c>
      <c r="G77">
        <f t="shared" si="25"/>
        <v>2012</v>
      </c>
      <c r="H77" s="28">
        <v>653421.48145257949</v>
      </c>
      <c r="J77">
        <f t="shared" si="17"/>
        <v>7080628227.7422514</v>
      </c>
      <c r="K77">
        <f t="shared" si="18"/>
        <v>22789486.399620064</v>
      </c>
      <c r="L77">
        <f t="shared" si="19"/>
        <v>0</v>
      </c>
      <c r="M77">
        <f t="shared" si="20"/>
        <v>135656392.08494657</v>
      </c>
      <c r="N77">
        <f t="shared" si="21"/>
        <v>38240981.85571751</v>
      </c>
      <c r="O77">
        <f t="shared" si="22"/>
        <v>-7364175058.2974129</v>
      </c>
      <c r="P77">
        <f t="shared" si="23"/>
        <v>338432827.99371052</v>
      </c>
      <c r="Q77">
        <f t="shared" si="24"/>
        <v>251572857.77883339</v>
      </c>
    </row>
    <row r="78" spans="1:17" x14ac:dyDescent="0.25">
      <c r="A78" s="8">
        <v>41030</v>
      </c>
      <c r="B78" s="29">
        <v>264317392.02713999</v>
      </c>
      <c r="C78" s="9">
        <v>87.2</v>
      </c>
      <c r="D78" s="9">
        <v>28.5</v>
      </c>
      <c r="E78" s="9">
        <v>31</v>
      </c>
      <c r="F78" s="6">
        <v>22</v>
      </c>
      <c r="G78">
        <f t="shared" si="25"/>
        <v>2012</v>
      </c>
      <c r="H78" s="28">
        <v>653937.36846329563</v>
      </c>
      <c r="J78">
        <f t="shared" si="17"/>
        <v>7080628227.7422514</v>
      </c>
      <c r="K78">
        <f t="shared" si="18"/>
        <v>5939160.8309828732</v>
      </c>
      <c r="L78">
        <f t="shared" si="19"/>
        <v>20938817.829538126</v>
      </c>
      <c r="M78">
        <f t="shared" si="20"/>
        <v>140178271.82111144</v>
      </c>
      <c r="N78">
        <f t="shared" si="21"/>
        <v>44279031.622409746</v>
      </c>
      <c r="O78">
        <f t="shared" si="22"/>
        <v>-7364175058.2974129</v>
      </c>
      <c r="P78">
        <f t="shared" si="23"/>
        <v>338700026.2798363</v>
      </c>
      <c r="Q78">
        <f t="shared" si="24"/>
        <v>266488477.82871783</v>
      </c>
    </row>
    <row r="79" spans="1:17" x14ac:dyDescent="0.25">
      <c r="A79" s="8">
        <v>41061</v>
      </c>
      <c r="B79" s="29">
        <v>290984638.05059999</v>
      </c>
      <c r="C79" s="9">
        <v>28.2</v>
      </c>
      <c r="D79" s="9">
        <v>81.7</v>
      </c>
      <c r="E79" s="9">
        <v>30</v>
      </c>
      <c r="F79" s="6">
        <v>21</v>
      </c>
      <c r="G79">
        <f t="shared" si="25"/>
        <v>2012</v>
      </c>
      <c r="H79" s="28">
        <v>654453.66277529486</v>
      </c>
      <c r="J79">
        <f t="shared" si="17"/>
        <v>7080628227.7422514</v>
      </c>
      <c r="K79">
        <f t="shared" si="18"/>
        <v>1920691.9201114338</v>
      </c>
      <c r="L79">
        <f t="shared" si="19"/>
        <v>60024611.111342631</v>
      </c>
      <c r="M79">
        <f t="shared" si="20"/>
        <v>135656392.08494657</v>
      </c>
      <c r="N79">
        <f t="shared" si="21"/>
        <v>42266348.366845667</v>
      </c>
      <c r="O79">
        <f t="shared" si="22"/>
        <v>-7364175058.2974129</v>
      </c>
      <c r="P79">
        <f t="shared" si="23"/>
        <v>338967435.52340531</v>
      </c>
      <c r="Q79">
        <f t="shared" si="24"/>
        <v>295288648.45149064</v>
      </c>
    </row>
    <row r="80" spans="1:17" x14ac:dyDescent="0.25">
      <c r="A80" s="8">
        <v>41091</v>
      </c>
      <c r="B80" s="29">
        <v>340224689.89488</v>
      </c>
      <c r="C80" s="9">
        <v>0</v>
      </c>
      <c r="D80" s="9">
        <v>161</v>
      </c>
      <c r="E80" s="9">
        <v>31</v>
      </c>
      <c r="F80" s="6">
        <v>21</v>
      </c>
      <c r="G80">
        <f t="shared" si="25"/>
        <v>2012</v>
      </c>
      <c r="H80" s="28">
        <v>654970.36471014831</v>
      </c>
      <c r="J80">
        <f t="shared" si="17"/>
        <v>7080628227.7422514</v>
      </c>
      <c r="K80">
        <f t="shared" si="18"/>
        <v>0</v>
      </c>
      <c r="L80">
        <f t="shared" si="19"/>
        <v>118285953.35282943</v>
      </c>
      <c r="M80">
        <f t="shared" si="20"/>
        <v>140178271.82111144</v>
      </c>
      <c r="N80">
        <f t="shared" si="21"/>
        <v>42266348.366845667</v>
      </c>
      <c r="O80">
        <f t="shared" si="22"/>
        <v>-7364175058.2974129</v>
      </c>
      <c r="P80">
        <f t="shared" si="23"/>
        <v>339235055.8909719</v>
      </c>
      <c r="Q80">
        <f t="shared" si="24"/>
        <v>356418798.87659717</v>
      </c>
    </row>
    <row r="81" spans="1:17" x14ac:dyDescent="0.25">
      <c r="A81" s="8">
        <v>41122</v>
      </c>
      <c r="B81" s="29">
        <v>304103463.34671998</v>
      </c>
      <c r="C81" s="9">
        <v>7.8</v>
      </c>
      <c r="D81" s="9">
        <v>79.599999999999994</v>
      </c>
      <c r="E81" s="9">
        <v>31</v>
      </c>
      <c r="F81" s="6">
        <v>22</v>
      </c>
      <c r="G81">
        <f t="shared" si="25"/>
        <v>2012</v>
      </c>
      <c r="H81" s="28">
        <v>655487.4745896809</v>
      </c>
      <c r="J81">
        <f t="shared" si="17"/>
        <v>7080628227.7422514</v>
      </c>
      <c r="K81">
        <f t="shared" si="18"/>
        <v>531255.21194571571</v>
      </c>
      <c r="L81">
        <f t="shared" si="19"/>
        <v>58481750.850218765</v>
      </c>
      <c r="M81">
        <f t="shared" si="20"/>
        <v>140178271.82111144</v>
      </c>
      <c r="N81">
        <f t="shared" si="21"/>
        <v>44279031.622409746</v>
      </c>
      <c r="O81">
        <f t="shared" si="22"/>
        <v>-7364175058.2974129</v>
      </c>
      <c r="P81">
        <f t="shared" si="23"/>
        <v>339502887.54922205</v>
      </c>
      <c r="Q81">
        <f t="shared" si="24"/>
        <v>299426366.49974638</v>
      </c>
    </row>
    <row r="82" spans="1:17" x14ac:dyDescent="0.25">
      <c r="A82" s="8">
        <v>41153</v>
      </c>
      <c r="B82" s="29">
        <v>261431887.73005</v>
      </c>
      <c r="C82" s="9">
        <v>103.4</v>
      </c>
      <c r="D82" s="9">
        <v>27.7</v>
      </c>
      <c r="E82" s="9">
        <v>30</v>
      </c>
      <c r="F82" s="6">
        <v>19</v>
      </c>
      <c r="G82">
        <f t="shared" si="25"/>
        <v>2012</v>
      </c>
      <c r="H82" s="28">
        <v>656004.9927359717</v>
      </c>
      <c r="J82">
        <f t="shared" si="17"/>
        <v>7080628227.7422514</v>
      </c>
      <c r="K82">
        <f t="shared" si="18"/>
        <v>7042537.0404085908</v>
      </c>
      <c r="L82">
        <f t="shared" si="19"/>
        <v>20351061.539586179</v>
      </c>
      <c r="M82">
        <f t="shared" si="20"/>
        <v>135656392.08494657</v>
      </c>
      <c r="N82">
        <f t="shared" si="21"/>
        <v>38240981.85571751</v>
      </c>
      <c r="O82">
        <f t="shared" si="22"/>
        <v>-7364175058.2974129</v>
      </c>
      <c r="P82">
        <f t="shared" si="23"/>
        <v>339770930.6649732</v>
      </c>
      <c r="Q82">
        <f t="shared" si="24"/>
        <v>257515072.63047022</v>
      </c>
    </row>
    <row r="83" spans="1:17" x14ac:dyDescent="0.25">
      <c r="A83" s="8">
        <v>41183</v>
      </c>
      <c r="B83" s="29">
        <v>253090683.79527998</v>
      </c>
      <c r="C83" s="9">
        <v>250.5</v>
      </c>
      <c r="D83" s="9">
        <v>0.7</v>
      </c>
      <c r="E83" s="9">
        <v>31</v>
      </c>
      <c r="F83" s="6">
        <v>22</v>
      </c>
      <c r="G83">
        <f t="shared" si="25"/>
        <v>2012</v>
      </c>
      <c r="H83" s="28">
        <v>656522.91947135399</v>
      </c>
      <c r="J83">
        <f t="shared" si="17"/>
        <v>7080628227.7422514</v>
      </c>
      <c r="K83">
        <f t="shared" si="18"/>
        <v>17061465.460564334</v>
      </c>
      <c r="L83">
        <f t="shared" si="19"/>
        <v>514286.75370795396</v>
      </c>
      <c r="M83">
        <f t="shared" si="20"/>
        <v>140178271.82111144</v>
      </c>
      <c r="N83">
        <f t="shared" si="21"/>
        <v>44279031.622409746</v>
      </c>
      <c r="O83">
        <f t="shared" si="22"/>
        <v>-7364175058.2974129</v>
      </c>
      <c r="P83">
        <f t="shared" si="23"/>
        <v>340039185.40517443</v>
      </c>
      <c r="Q83">
        <f t="shared" si="24"/>
        <v>258525410.50780696</v>
      </c>
    </row>
    <row r="84" spans="1:17" x14ac:dyDescent="0.25">
      <c r="A84" s="8">
        <v>41214</v>
      </c>
      <c r="B84" s="29">
        <v>260257012.58787</v>
      </c>
      <c r="C84" s="9">
        <v>420.4</v>
      </c>
      <c r="D84" s="9">
        <v>0</v>
      </c>
      <c r="E84" s="9">
        <v>30</v>
      </c>
      <c r="F84" s="6">
        <v>22</v>
      </c>
      <c r="G84">
        <f t="shared" si="25"/>
        <v>2012</v>
      </c>
      <c r="H84" s="28">
        <v>657041.25511841557</v>
      </c>
      <c r="J84">
        <f t="shared" si="17"/>
        <v>7080628227.7422514</v>
      </c>
      <c r="K84">
        <f t="shared" si="18"/>
        <v>28633293.731022935</v>
      </c>
      <c r="L84">
        <f t="shared" si="19"/>
        <v>0</v>
      </c>
      <c r="M84">
        <f t="shared" si="20"/>
        <v>135656392.08494657</v>
      </c>
      <c r="N84">
        <f t="shared" si="21"/>
        <v>44279031.622409746</v>
      </c>
      <c r="O84">
        <f t="shared" si="22"/>
        <v>-7364175058.2974129</v>
      </c>
      <c r="P84">
        <f t="shared" si="23"/>
        <v>340307651.93690681</v>
      </c>
      <c r="Q84">
        <f t="shared" si="24"/>
        <v>265329538.82012463</v>
      </c>
    </row>
    <row r="85" spans="1:17" x14ac:dyDescent="0.25">
      <c r="A85" s="8">
        <v>41244</v>
      </c>
      <c r="B85" s="29">
        <v>271318512.68822998</v>
      </c>
      <c r="C85" s="9">
        <v>535.9</v>
      </c>
      <c r="D85" s="9">
        <v>0</v>
      </c>
      <c r="E85" s="9">
        <v>31</v>
      </c>
      <c r="F85" s="6">
        <v>19</v>
      </c>
      <c r="G85">
        <f t="shared" si="25"/>
        <v>2012</v>
      </c>
      <c r="H85" s="28">
        <v>657559.99999999907</v>
      </c>
      <c r="J85">
        <f t="shared" si="17"/>
        <v>7080628227.7422514</v>
      </c>
      <c r="K85">
        <f t="shared" si="18"/>
        <v>36499957.446372956</v>
      </c>
      <c r="L85">
        <f t="shared" si="19"/>
        <v>0</v>
      </c>
      <c r="M85">
        <f t="shared" si="20"/>
        <v>140178271.82111144</v>
      </c>
      <c r="N85">
        <f t="shared" si="21"/>
        <v>38240981.85571751</v>
      </c>
      <c r="O85">
        <f t="shared" si="22"/>
        <v>-7364175058.2974129</v>
      </c>
      <c r="P85">
        <f t="shared" si="23"/>
        <v>340576330.42738324</v>
      </c>
      <c r="Q85">
        <f t="shared" si="24"/>
        <v>271948710.99542409</v>
      </c>
    </row>
    <row r="86" spans="1:17" x14ac:dyDescent="0.25">
      <c r="A86" s="8">
        <v>41275</v>
      </c>
      <c r="B86" s="29">
        <v>289028083.10213</v>
      </c>
      <c r="C86" s="9">
        <v>657.4</v>
      </c>
      <c r="D86" s="9">
        <v>0</v>
      </c>
      <c r="E86" s="9">
        <v>31</v>
      </c>
      <c r="F86" s="6">
        <v>22</v>
      </c>
      <c r="G86">
        <f t="shared" si="25"/>
        <v>2013</v>
      </c>
      <c r="H86" s="28">
        <v>657954.1148766852</v>
      </c>
      <c r="J86">
        <f t="shared" si="17"/>
        <v>7080628227.7422514</v>
      </c>
      <c r="K86">
        <f t="shared" si="18"/>
        <v>44775279.017065838</v>
      </c>
      <c r="L86">
        <f t="shared" si="19"/>
        <v>0</v>
      </c>
      <c r="M86">
        <f t="shared" si="20"/>
        <v>140178271.82111144</v>
      </c>
      <c r="N86">
        <f t="shared" si="21"/>
        <v>44279031.622409746</v>
      </c>
      <c r="O86">
        <f t="shared" si="22"/>
        <v>-7367835185.0659504</v>
      </c>
      <c r="P86">
        <f t="shared" si="23"/>
        <v>340780458.10922003</v>
      </c>
      <c r="Q86">
        <f t="shared" si="24"/>
        <v>282806083.24610853</v>
      </c>
    </row>
    <row r="87" spans="1:17" x14ac:dyDescent="0.25">
      <c r="A87" s="8">
        <v>41306</v>
      </c>
      <c r="B87" s="29">
        <v>262923882.88510999</v>
      </c>
      <c r="C87" s="9">
        <v>657</v>
      </c>
      <c r="D87" s="9">
        <v>0</v>
      </c>
      <c r="E87" s="9">
        <v>28</v>
      </c>
      <c r="F87" s="6">
        <v>19</v>
      </c>
      <c r="G87">
        <f t="shared" si="25"/>
        <v>2013</v>
      </c>
      <c r="H87" s="28">
        <v>658348.4659698921</v>
      </c>
      <c r="J87">
        <f t="shared" si="17"/>
        <v>7080628227.7422514</v>
      </c>
      <c r="K87">
        <f t="shared" si="18"/>
        <v>44748035.160042979</v>
      </c>
      <c r="L87">
        <f t="shared" si="19"/>
        <v>0</v>
      </c>
      <c r="M87">
        <f t="shared" si="20"/>
        <v>126612632.61261679</v>
      </c>
      <c r="N87">
        <f t="shared" si="21"/>
        <v>38240981.85571751</v>
      </c>
      <c r="O87">
        <f t="shared" si="22"/>
        <v>-7367835185.0659504</v>
      </c>
      <c r="P87">
        <f t="shared" si="23"/>
        <v>340984708.13693529</v>
      </c>
      <c r="Q87">
        <f t="shared" si="24"/>
        <v>263379400.44161326</v>
      </c>
    </row>
    <row r="88" spans="1:17" x14ac:dyDescent="0.25">
      <c r="A88" s="8">
        <v>41334</v>
      </c>
      <c r="B88" s="29">
        <v>276399140.06084001</v>
      </c>
      <c r="C88" s="9">
        <v>581.9</v>
      </c>
      <c r="D88" s="9">
        <v>0</v>
      </c>
      <c r="E88" s="9">
        <v>31</v>
      </c>
      <c r="F88" s="6">
        <v>20</v>
      </c>
      <c r="G88">
        <f t="shared" si="25"/>
        <v>2013</v>
      </c>
      <c r="H88" s="28">
        <v>658743.05342119944</v>
      </c>
      <c r="J88">
        <f t="shared" si="17"/>
        <v>7080628227.7422514</v>
      </c>
      <c r="K88">
        <f t="shared" si="18"/>
        <v>39633001.004001535</v>
      </c>
      <c r="L88">
        <f t="shared" si="19"/>
        <v>0</v>
      </c>
      <c r="M88">
        <f t="shared" si="20"/>
        <v>140178271.82111144</v>
      </c>
      <c r="N88">
        <f t="shared" si="21"/>
        <v>40253665.111281589</v>
      </c>
      <c r="O88">
        <f t="shared" si="22"/>
        <v>-7367835185.0659504</v>
      </c>
      <c r="P88">
        <f t="shared" si="23"/>
        <v>341189080.58385867</v>
      </c>
      <c r="Q88">
        <f t="shared" si="24"/>
        <v>274047061.19655436</v>
      </c>
    </row>
    <row r="89" spans="1:17" x14ac:dyDescent="0.25">
      <c r="A89" s="8">
        <v>41365</v>
      </c>
      <c r="B89" s="29">
        <v>251559657.87858999</v>
      </c>
      <c r="C89" s="9">
        <v>362.2</v>
      </c>
      <c r="D89" s="9">
        <v>0</v>
      </c>
      <c r="E89" s="9">
        <v>30</v>
      </c>
      <c r="F89" s="6">
        <v>21</v>
      </c>
      <c r="G89">
        <f t="shared" si="25"/>
        <v>2013</v>
      </c>
      <c r="H89" s="28">
        <v>659137.87737227057</v>
      </c>
      <c r="J89">
        <f t="shared" si="17"/>
        <v>7080628227.7422514</v>
      </c>
      <c r="K89">
        <f t="shared" si="18"/>
        <v>24669312.534197211</v>
      </c>
      <c r="L89">
        <f t="shared" si="19"/>
        <v>0</v>
      </c>
      <c r="M89">
        <f t="shared" si="20"/>
        <v>135656392.08494657</v>
      </c>
      <c r="N89">
        <f t="shared" si="21"/>
        <v>42266348.366845667</v>
      </c>
      <c r="O89">
        <f t="shared" si="22"/>
        <v>-7367835185.0659504</v>
      </c>
      <c r="P89">
        <f t="shared" si="23"/>
        <v>341393575.52336329</v>
      </c>
      <c r="Q89">
        <f t="shared" si="24"/>
        <v>256778671.18565387</v>
      </c>
    </row>
    <row r="90" spans="1:17" x14ac:dyDescent="0.25">
      <c r="A90" s="8">
        <v>41395</v>
      </c>
      <c r="B90" s="29">
        <v>259292767.38784999</v>
      </c>
      <c r="C90" s="9">
        <v>122.2</v>
      </c>
      <c r="D90" s="9">
        <v>27</v>
      </c>
      <c r="E90" s="9">
        <v>31</v>
      </c>
      <c r="F90" s="6">
        <v>22</v>
      </c>
      <c r="G90">
        <f t="shared" si="25"/>
        <v>2013</v>
      </c>
      <c r="H90" s="28">
        <v>659532.93796485395</v>
      </c>
      <c r="J90">
        <f t="shared" si="17"/>
        <v>7080628227.7422514</v>
      </c>
      <c r="K90">
        <f t="shared" si="18"/>
        <v>8322998.3204828799</v>
      </c>
      <c r="L90">
        <f t="shared" si="19"/>
        <v>19836774.785878226</v>
      </c>
      <c r="M90">
        <f t="shared" si="20"/>
        <v>140178271.82111144</v>
      </c>
      <c r="N90">
        <f t="shared" si="21"/>
        <v>44279031.622409746</v>
      </c>
      <c r="O90">
        <f t="shared" si="22"/>
        <v>-7367835185.0659504</v>
      </c>
      <c r="P90">
        <f t="shared" si="23"/>
        <v>341598193.02886623</v>
      </c>
      <c r="Q90">
        <f t="shared" si="24"/>
        <v>267008312.25505012</v>
      </c>
    </row>
    <row r="91" spans="1:17" x14ac:dyDescent="0.25">
      <c r="A91" s="8">
        <v>41426</v>
      </c>
      <c r="B91" s="29">
        <v>276488890.97894996</v>
      </c>
      <c r="C91" s="9">
        <v>41.1</v>
      </c>
      <c r="D91" s="9">
        <v>52.7</v>
      </c>
      <c r="E91" s="9">
        <v>30</v>
      </c>
      <c r="F91" s="6">
        <v>20</v>
      </c>
      <c r="G91">
        <f t="shared" si="25"/>
        <v>2013</v>
      </c>
      <c r="H91" s="28">
        <v>659928.23534078291</v>
      </c>
      <c r="J91">
        <f t="shared" si="17"/>
        <v>7080628227.7422514</v>
      </c>
      <c r="K91">
        <f t="shared" si="18"/>
        <v>2799306.3090985795</v>
      </c>
      <c r="L91">
        <f t="shared" si="19"/>
        <v>38718445.600584537</v>
      </c>
      <c r="M91">
        <f t="shared" si="20"/>
        <v>135656392.08494657</v>
      </c>
      <c r="N91">
        <f t="shared" si="21"/>
        <v>40253665.111281589</v>
      </c>
      <c r="O91">
        <f t="shared" si="22"/>
        <v>-7367835185.0659504</v>
      </c>
      <c r="P91">
        <f t="shared" si="23"/>
        <v>341802933.1738286</v>
      </c>
      <c r="Q91">
        <f t="shared" si="24"/>
        <v>272023784.95604086</v>
      </c>
    </row>
    <row r="92" spans="1:17" x14ac:dyDescent="0.25">
      <c r="A92" s="8">
        <v>41456</v>
      </c>
      <c r="B92" s="29">
        <v>321360910.53985</v>
      </c>
      <c r="C92" s="9">
        <v>7.1</v>
      </c>
      <c r="D92" s="9">
        <v>112.9</v>
      </c>
      <c r="E92" s="9">
        <v>31</v>
      </c>
      <c r="F92" s="6">
        <v>22</v>
      </c>
      <c r="G92">
        <f t="shared" si="25"/>
        <v>2013</v>
      </c>
      <c r="H92" s="28">
        <v>660323.76964197587</v>
      </c>
      <c r="J92">
        <f t="shared" si="17"/>
        <v>7080628227.7422514</v>
      </c>
      <c r="K92">
        <f t="shared" si="18"/>
        <v>483578.46215571562</v>
      </c>
      <c r="L92">
        <f t="shared" si="19"/>
        <v>82947106.419468582</v>
      </c>
      <c r="M92">
        <f t="shared" si="20"/>
        <v>140178271.82111144</v>
      </c>
      <c r="N92">
        <f t="shared" si="21"/>
        <v>44279031.622409746</v>
      </c>
      <c r="O92">
        <f t="shared" si="22"/>
        <v>-7367835185.0659504</v>
      </c>
      <c r="P92">
        <f t="shared" si="23"/>
        <v>342007796.03175557</v>
      </c>
      <c r="Q92">
        <f t="shared" si="24"/>
        <v>322688827.03320229</v>
      </c>
    </row>
    <row r="93" spans="1:17" x14ac:dyDescent="0.25">
      <c r="A93" s="8">
        <v>41487</v>
      </c>
      <c r="B93" s="29">
        <v>294077654.34210002</v>
      </c>
      <c r="C93" s="9">
        <v>18.399999999999999</v>
      </c>
      <c r="D93" s="9">
        <v>63.4</v>
      </c>
      <c r="E93" s="9">
        <v>31</v>
      </c>
      <c r="F93" s="6">
        <v>21</v>
      </c>
      <c r="G93">
        <f t="shared" si="25"/>
        <v>2013</v>
      </c>
      <c r="H93" s="28">
        <v>660719.54101043625</v>
      </c>
      <c r="J93">
        <f t="shared" si="17"/>
        <v>7080628227.7422514</v>
      </c>
      <c r="K93">
        <f t="shared" si="18"/>
        <v>1253217.423051432</v>
      </c>
      <c r="L93">
        <f t="shared" si="19"/>
        <v>46579685.978691831</v>
      </c>
      <c r="M93">
        <f t="shared" si="20"/>
        <v>140178271.82111144</v>
      </c>
      <c r="N93">
        <f t="shared" si="21"/>
        <v>42266348.366845667</v>
      </c>
      <c r="O93">
        <f t="shared" si="22"/>
        <v>-7367835185.0659504</v>
      </c>
      <c r="P93">
        <f t="shared" si="23"/>
        <v>342212781.67619634</v>
      </c>
      <c r="Q93">
        <f t="shared" si="24"/>
        <v>285283347.94219899</v>
      </c>
    </row>
    <row r="94" spans="1:17" x14ac:dyDescent="0.25">
      <c r="A94" s="8">
        <v>41518</v>
      </c>
      <c r="B94" s="29">
        <v>263651260.11155</v>
      </c>
      <c r="C94" s="9">
        <v>94.9</v>
      </c>
      <c r="D94" s="9">
        <v>26</v>
      </c>
      <c r="E94" s="9">
        <v>30</v>
      </c>
      <c r="F94" s="6">
        <v>20</v>
      </c>
      <c r="G94">
        <f t="shared" si="25"/>
        <v>2013</v>
      </c>
      <c r="H94" s="28">
        <v>661115.54958825244</v>
      </c>
      <c r="J94">
        <f t="shared" si="17"/>
        <v>7080628227.7422514</v>
      </c>
      <c r="K94">
        <f t="shared" si="18"/>
        <v>6463605.0786728757</v>
      </c>
      <c r="L94">
        <f t="shared" si="19"/>
        <v>19102079.423438292</v>
      </c>
      <c r="M94">
        <f t="shared" si="20"/>
        <v>135656392.08494657</v>
      </c>
      <c r="N94">
        <f t="shared" si="21"/>
        <v>40253665.111281589</v>
      </c>
      <c r="O94">
        <f t="shared" si="22"/>
        <v>-7367835185.0659504</v>
      </c>
      <c r="P94">
        <f t="shared" si="23"/>
        <v>342417890.18074405</v>
      </c>
      <c r="Q94">
        <f t="shared" si="24"/>
        <v>256686674.55538356</v>
      </c>
    </row>
    <row r="95" spans="1:17" x14ac:dyDescent="0.25">
      <c r="A95" s="8">
        <v>41548</v>
      </c>
      <c r="B95" s="29">
        <v>260653965.28414997</v>
      </c>
      <c r="C95" s="9">
        <v>226.6</v>
      </c>
      <c r="D95" s="9">
        <v>2.6</v>
      </c>
      <c r="E95" s="9">
        <v>31</v>
      </c>
      <c r="F95" s="6">
        <v>22</v>
      </c>
      <c r="G95">
        <f t="shared" si="25"/>
        <v>2013</v>
      </c>
      <c r="H95" s="28">
        <v>661511.79551759828</v>
      </c>
      <c r="J95">
        <f t="shared" si="17"/>
        <v>7080628227.7422514</v>
      </c>
      <c r="K95">
        <f t="shared" si="18"/>
        <v>15433645.003448613</v>
      </c>
      <c r="L95">
        <f t="shared" si="19"/>
        <v>1910207.9423438292</v>
      </c>
      <c r="M95">
        <f t="shared" si="20"/>
        <v>140178271.82111144</v>
      </c>
      <c r="N95">
        <f t="shared" si="21"/>
        <v>44279031.622409746</v>
      </c>
      <c r="O95">
        <f t="shared" si="22"/>
        <v>-7367835185.0659504</v>
      </c>
      <c r="P95">
        <f t="shared" si="23"/>
        <v>342623121.6190362</v>
      </c>
      <c r="Q95">
        <f t="shared" si="24"/>
        <v>257217320.6846509</v>
      </c>
    </row>
    <row r="96" spans="1:17" x14ac:dyDescent="0.25">
      <c r="A96" s="8">
        <v>41579</v>
      </c>
      <c r="B96" s="29">
        <v>264090009.4479</v>
      </c>
      <c r="C96" s="9">
        <v>492.1</v>
      </c>
      <c r="D96" s="9">
        <v>0</v>
      </c>
      <c r="E96" s="9">
        <v>30</v>
      </c>
      <c r="F96" s="6">
        <v>21</v>
      </c>
      <c r="G96">
        <f t="shared" si="25"/>
        <v>2013</v>
      </c>
      <c r="H96" s="28">
        <v>661908.27894073271</v>
      </c>
      <c r="J96">
        <f t="shared" si="17"/>
        <v>7080628227.7422514</v>
      </c>
      <c r="K96">
        <f t="shared" si="18"/>
        <v>33516755.102370095</v>
      </c>
      <c r="L96">
        <f t="shared" si="19"/>
        <v>0</v>
      </c>
      <c r="M96">
        <f t="shared" si="20"/>
        <v>135656392.08494657</v>
      </c>
      <c r="N96">
        <f t="shared" si="21"/>
        <v>42266348.366845667</v>
      </c>
      <c r="O96">
        <f t="shared" si="22"/>
        <v>-7367835185.0659504</v>
      </c>
      <c r="P96">
        <f t="shared" si="23"/>
        <v>342828476.06475431</v>
      </c>
      <c r="Q96">
        <f t="shared" si="24"/>
        <v>267061014.29521829</v>
      </c>
    </row>
    <row r="97" spans="1:17" x14ac:dyDescent="0.25">
      <c r="A97" s="8">
        <v>41609</v>
      </c>
      <c r="B97" s="29">
        <v>286541645.7942</v>
      </c>
      <c r="C97" s="9">
        <v>687.7</v>
      </c>
      <c r="D97" s="9">
        <v>0</v>
      </c>
      <c r="E97" s="9">
        <v>31</v>
      </c>
      <c r="F97" s="6">
        <v>20</v>
      </c>
      <c r="G97">
        <f t="shared" si="25"/>
        <v>2013</v>
      </c>
      <c r="H97" s="28">
        <v>662304.99999999977</v>
      </c>
      <c r="J97">
        <f t="shared" si="17"/>
        <v>7080628227.7422514</v>
      </c>
      <c r="K97">
        <f t="shared" si="18"/>
        <v>46839001.186547272</v>
      </c>
      <c r="L97">
        <f t="shared" si="19"/>
        <v>0</v>
      </c>
      <c r="M97">
        <f t="shared" si="20"/>
        <v>140178271.82111144</v>
      </c>
      <c r="N97">
        <f t="shared" si="21"/>
        <v>40253665.111281589</v>
      </c>
      <c r="O97">
        <f t="shared" si="22"/>
        <v>-7367835185.0659504</v>
      </c>
      <c r="P97">
        <f t="shared" si="23"/>
        <v>343033953.59162402</v>
      </c>
      <c r="Q97">
        <f t="shared" si="24"/>
        <v>283097934.38686538</v>
      </c>
    </row>
    <row r="98" spans="1:17" x14ac:dyDescent="0.25">
      <c r="A98" s="8">
        <v>41640</v>
      </c>
      <c r="B98" s="29">
        <v>305565831.27055001</v>
      </c>
      <c r="C98" s="9">
        <v>843.9</v>
      </c>
      <c r="D98" s="9">
        <v>0</v>
      </c>
      <c r="E98" s="9">
        <v>31</v>
      </c>
      <c r="F98" s="6">
        <v>22</v>
      </c>
      <c r="G98">
        <f t="shared" si="25"/>
        <v>2014</v>
      </c>
      <c r="H98" s="28">
        <v>662715.6798430573</v>
      </c>
      <c r="J98">
        <f t="shared" ref="J98:J133" si="26">WSkWh</f>
        <v>7080628227.7422514</v>
      </c>
      <c r="K98">
        <f t="shared" ref="K98:K133" si="27">LonHDD*C98</f>
        <v>57477727.353973016</v>
      </c>
      <c r="L98">
        <f t="shared" ref="L98:L133" si="28">LonCDD*D98</f>
        <v>0</v>
      </c>
      <c r="M98">
        <f t="shared" ref="M98:M133" si="29">MonthDays*E98</f>
        <v>140178271.82111144</v>
      </c>
      <c r="N98">
        <f t="shared" ref="N98:N133" si="30">PeakDays*F98</f>
        <v>44279031.622409746</v>
      </c>
      <c r="O98">
        <f t="shared" ref="O98:O133" si="31">Year*G98</f>
        <v>-7371495311.8344879</v>
      </c>
      <c r="P98">
        <f t="shared" ref="P98:P133" si="32">Population*H98</f>
        <v>343246660.92468721</v>
      </c>
      <c r="Q98">
        <f t="shared" ref="Q98:Q129" si="33">SUM(J98:P98)</f>
        <v>294314607.62994558</v>
      </c>
    </row>
    <row r="99" spans="1:17" x14ac:dyDescent="0.25">
      <c r="A99" s="8">
        <v>41671</v>
      </c>
      <c r="B99" s="29">
        <v>270815719.89115</v>
      </c>
      <c r="C99" s="9">
        <v>790</v>
      </c>
      <c r="D99" s="9">
        <v>0</v>
      </c>
      <c r="E99" s="9">
        <v>28</v>
      </c>
      <c r="F99" s="6">
        <v>19</v>
      </c>
      <c r="G99">
        <f t="shared" si="25"/>
        <v>2014</v>
      </c>
      <c r="H99" s="28">
        <v>663126.6143390818</v>
      </c>
      <c r="J99">
        <f t="shared" si="26"/>
        <v>7080628227.7422514</v>
      </c>
      <c r="K99">
        <f t="shared" si="27"/>
        <v>53806617.620143004</v>
      </c>
      <c r="L99">
        <f t="shared" si="28"/>
        <v>0</v>
      </c>
      <c r="M99">
        <f t="shared" si="29"/>
        <v>126612632.61261679</v>
      </c>
      <c r="N99">
        <f t="shared" si="30"/>
        <v>38240981.85571751</v>
      </c>
      <c r="O99">
        <f t="shared" si="31"/>
        <v>-7371495311.8344879</v>
      </c>
      <c r="P99">
        <f t="shared" si="32"/>
        <v>343459500.15259349</v>
      </c>
      <c r="Q99">
        <f t="shared" si="33"/>
        <v>271252648.14883411</v>
      </c>
    </row>
    <row r="100" spans="1:17" x14ac:dyDescent="0.25">
      <c r="A100" s="8">
        <v>41699</v>
      </c>
      <c r="B100" s="29">
        <v>288334650.87799996</v>
      </c>
      <c r="C100" s="9">
        <v>716.8</v>
      </c>
      <c r="D100" s="9">
        <v>0</v>
      </c>
      <c r="E100" s="9">
        <v>31</v>
      </c>
      <c r="F100" s="6">
        <v>21</v>
      </c>
      <c r="G100">
        <f t="shared" si="25"/>
        <v>2014</v>
      </c>
      <c r="H100" s="28">
        <v>663537.80364597798</v>
      </c>
      <c r="J100">
        <f t="shared" si="26"/>
        <v>7080628227.7422514</v>
      </c>
      <c r="K100">
        <f t="shared" si="27"/>
        <v>48820991.784960128</v>
      </c>
      <c r="L100">
        <f t="shared" si="28"/>
        <v>0</v>
      </c>
      <c r="M100">
        <f t="shared" si="29"/>
        <v>140178271.82111144</v>
      </c>
      <c r="N100">
        <f t="shared" si="30"/>
        <v>42266348.366845667</v>
      </c>
      <c r="O100">
        <f t="shared" si="31"/>
        <v>-7371495311.8344879</v>
      </c>
      <c r="P100">
        <f t="shared" si="32"/>
        <v>343672471.35712796</v>
      </c>
      <c r="Q100">
        <f t="shared" si="33"/>
        <v>284070999.237809</v>
      </c>
    </row>
    <row r="101" spans="1:17" x14ac:dyDescent="0.25">
      <c r="A101" s="8">
        <v>41730</v>
      </c>
      <c r="B101" s="29">
        <v>244891793.1027</v>
      </c>
      <c r="C101" s="9">
        <v>353.8</v>
      </c>
      <c r="D101" s="9">
        <v>0</v>
      </c>
      <c r="E101" s="9">
        <v>30</v>
      </c>
      <c r="F101" s="6">
        <v>20</v>
      </c>
      <c r="G101">
        <f t="shared" si="25"/>
        <v>2014</v>
      </c>
      <c r="H101" s="28">
        <v>663949.24792174809</v>
      </c>
      <c r="J101">
        <f t="shared" si="26"/>
        <v>7080628227.7422514</v>
      </c>
      <c r="K101">
        <f t="shared" si="27"/>
        <v>24097191.53671721</v>
      </c>
      <c r="L101">
        <f t="shared" si="28"/>
        <v>0</v>
      </c>
      <c r="M101">
        <f t="shared" si="29"/>
        <v>135656392.08494657</v>
      </c>
      <c r="N101">
        <f t="shared" si="30"/>
        <v>40253665.111281589</v>
      </c>
      <c r="O101">
        <f t="shared" si="31"/>
        <v>-7371495311.8344879</v>
      </c>
      <c r="P101">
        <f t="shared" si="32"/>
        <v>343885574.62012619</v>
      </c>
      <c r="Q101">
        <f t="shared" si="33"/>
        <v>253025739.26083511</v>
      </c>
    </row>
    <row r="102" spans="1:17" x14ac:dyDescent="0.25">
      <c r="A102" s="8">
        <v>41760</v>
      </c>
      <c r="B102" s="29">
        <v>251932845.63464999</v>
      </c>
      <c r="C102" s="9">
        <v>142.5</v>
      </c>
      <c r="D102" s="9">
        <v>12.2</v>
      </c>
      <c r="E102" s="9">
        <v>31</v>
      </c>
      <c r="F102" s="6">
        <v>21</v>
      </c>
      <c r="G102">
        <f t="shared" si="25"/>
        <v>2014</v>
      </c>
      <c r="H102" s="28">
        <v>664360.94732449227</v>
      </c>
      <c r="J102">
        <f t="shared" si="26"/>
        <v>7080628227.7422514</v>
      </c>
      <c r="K102">
        <f t="shared" si="27"/>
        <v>9705624.0643928833</v>
      </c>
      <c r="L102">
        <f t="shared" si="28"/>
        <v>8963283.4217671975</v>
      </c>
      <c r="M102">
        <f t="shared" si="29"/>
        <v>140178271.82111144</v>
      </c>
      <c r="N102">
        <f t="shared" si="30"/>
        <v>42266348.366845667</v>
      </c>
      <c r="O102">
        <f t="shared" si="31"/>
        <v>-7371495311.8344879</v>
      </c>
      <c r="P102">
        <f t="shared" si="32"/>
        <v>344098810.02347457</v>
      </c>
      <c r="Q102">
        <f t="shared" si="33"/>
        <v>254345253.6053561</v>
      </c>
    </row>
    <row r="103" spans="1:17" x14ac:dyDescent="0.25">
      <c r="A103" s="8">
        <v>41791</v>
      </c>
      <c r="B103" s="29">
        <v>284020071.89416498</v>
      </c>
      <c r="C103" s="9">
        <v>19.7</v>
      </c>
      <c r="D103" s="9">
        <v>71.900000000000006</v>
      </c>
      <c r="E103" s="9">
        <v>30</v>
      </c>
      <c r="F103" s="6">
        <v>21</v>
      </c>
      <c r="G103">
        <f t="shared" si="25"/>
        <v>2014</v>
      </c>
      <c r="H103" s="28">
        <v>664772.90201240883</v>
      </c>
      <c r="J103">
        <f t="shared" si="26"/>
        <v>7080628227.7422514</v>
      </c>
      <c r="K103">
        <f t="shared" si="27"/>
        <v>1341759.958375718</v>
      </c>
      <c r="L103">
        <f t="shared" si="28"/>
        <v>52824596.559431277</v>
      </c>
      <c r="M103">
        <f t="shared" si="29"/>
        <v>135656392.08494657</v>
      </c>
      <c r="N103">
        <f t="shared" si="30"/>
        <v>42266348.366845667</v>
      </c>
      <c r="O103">
        <f t="shared" si="31"/>
        <v>-7371495311.8344879</v>
      </c>
      <c r="P103">
        <f t="shared" si="32"/>
        <v>344312177.64911026</v>
      </c>
      <c r="Q103">
        <f t="shared" si="33"/>
        <v>285534190.52647346</v>
      </c>
    </row>
    <row r="104" spans="1:17" x14ac:dyDescent="0.25">
      <c r="A104" s="8">
        <v>41821</v>
      </c>
      <c r="B104" s="29">
        <v>286589934.20177501</v>
      </c>
      <c r="C104" s="9">
        <v>21.5</v>
      </c>
      <c r="D104" s="9">
        <v>47.6</v>
      </c>
      <c r="E104" s="9">
        <v>31</v>
      </c>
      <c r="F104" s="6">
        <v>22</v>
      </c>
      <c r="G104">
        <f t="shared" si="25"/>
        <v>2014</v>
      </c>
      <c r="H104" s="28">
        <v>665185.11214379419</v>
      </c>
      <c r="J104">
        <f t="shared" si="26"/>
        <v>7080628227.7422514</v>
      </c>
      <c r="K104">
        <f t="shared" si="27"/>
        <v>1464357.3149785756</v>
      </c>
      <c r="L104">
        <f t="shared" si="28"/>
        <v>34971499.252140872</v>
      </c>
      <c r="M104">
        <f t="shared" si="29"/>
        <v>140178271.82111144</v>
      </c>
      <c r="N104">
        <f t="shared" si="30"/>
        <v>44279031.622409746</v>
      </c>
      <c r="O104">
        <f t="shared" si="31"/>
        <v>-7371495311.8344879</v>
      </c>
      <c r="P104">
        <f t="shared" si="32"/>
        <v>344525677.57902116</v>
      </c>
      <c r="Q104">
        <f t="shared" si="33"/>
        <v>274551753.49742573</v>
      </c>
    </row>
    <row r="105" spans="1:17" x14ac:dyDescent="0.25">
      <c r="A105" s="8">
        <v>41852</v>
      </c>
      <c r="B105" s="29">
        <v>283886914.21135497</v>
      </c>
      <c r="C105" s="9">
        <v>14.5</v>
      </c>
      <c r="D105" s="9">
        <v>53.4</v>
      </c>
      <c r="E105" s="9">
        <v>31</v>
      </c>
      <c r="F105" s="6">
        <v>20</v>
      </c>
      <c r="G105">
        <f t="shared" si="25"/>
        <v>2014</v>
      </c>
      <c r="H105" s="28">
        <v>665597.57787704282</v>
      </c>
      <c r="J105">
        <f t="shared" si="26"/>
        <v>7080628227.7422514</v>
      </c>
      <c r="K105">
        <f t="shared" si="27"/>
        <v>987589.81707857409</v>
      </c>
      <c r="L105">
        <f t="shared" si="28"/>
        <v>39232732.35429249</v>
      </c>
      <c r="M105">
        <f t="shared" si="29"/>
        <v>140178271.82111144</v>
      </c>
      <c r="N105">
        <f t="shared" si="30"/>
        <v>40253665.111281589</v>
      </c>
      <c r="O105">
        <f t="shared" si="31"/>
        <v>-7371495311.8344879</v>
      </c>
      <c r="P105">
        <f t="shared" si="32"/>
        <v>344739309.89524609</v>
      </c>
      <c r="Q105">
        <f t="shared" si="33"/>
        <v>274524484.9067741</v>
      </c>
    </row>
    <row r="106" spans="1:17" x14ac:dyDescent="0.25">
      <c r="A106" s="8">
        <v>41883</v>
      </c>
      <c r="B106" s="29">
        <v>261909060.011345</v>
      </c>
      <c r="C106" s="9">
        <v>86.2</v>
      </c>
      <c r="D106" s="9">
        <v>17.600000000000001</v>
      </c>
      <c r="E106" s="9">
        <v>30</v>
      </c>
      <c r="F106" s="6">
        <v>21</v>
      </c>
      <c r="G106">
        <f t="shared" si="25"/>
        <v>2014</v>
      </c>
      <c r="H106" s="28">
        <v>666010.29937064752</v>
      </c>
      <c r="J106">
        <f t="shared" si="26"/>
        <v>7080628227.7422514</v>
      </c>
      <c r="K106">
        <f t="shared" si="27"/>
        <v>5871051.1884257309</v>
      </c>
      <c r="L106">
        <f t="shared" si="28"/>
        <v>12930638.378942844</v>
      </c>
      <c r="M106">
        <f t="shared" si="29"/>
        <v>135656392.08494657</v>
      </c>
      <c r="N106">
        <f t="shared" si="30"/>
        <v>42266348.366845667</v>
      </c>
      <c r="O106">
        <f t="shared" si="31"/>
        <v>-7371495311.8344879</v>
      </c>
      <c r="P106">
        <f t="shared" si="32"/>
        <v>344953074.67987472</v>
      </c>
      <c r="Q106">
        <f t="shared" si="33"/>
        <v>250810420.60679942</v>
      </c>
    </row>
    <row r="107" spans="1:17" x14ac:dyDescent="0.25">
      <c r="A107" s="8">
        <v>41913</v>
      </c>
      <c r="B107" s="29">
        <v>246312911.15946501</v>
      </c>
      <c r="C107" s="9">
        <v>247.1</v>
      </c>
      <c r="D107" s="9">
        <v>0</v>
      </c>
      <c r="E107" s="9">
        <v>31</v>
      </c>
      <c r="F107" s="6">
        <v>22</v>
      </c>
      <c r="G107">
        <f t="shared" si="25"/>
        <v>2014</v>
      </c>
      <c r="H107" s="28">
        <v>666423.27678319928</v>
      </c>
      <c r="J107">
        <f t="shared" si="26"/>
        <v>7080628227.7422514</v>
      </c>
      <c r="K107">
        <f t="shared" si="27"/>
        <v>16829892.675870046</v>
      </c>
      <c r="L107">
        <f t="shared" si="28"/>
        <v>0</v>
      </c>
      <c r="M107">
        <f t="shared" si="29"/>
        <v>140178271.82111144</v>
      </c>
      <c r="N107">
        <f t="shared" si="30"/>
        <v>44279031.622409746</v>
      </c>
      <c r="O107">
        <f t="shared" si="31"/>
        <v>-7371495311.8344879</v>
      </c>
      <c r="P107">
        <f t="shared" si="32"/>
        <v>345166972.01504755</v>
      </c>
      <c r="Q107">
        <f t="shared" si="33"/>
        <v>255587084.04220247</v>
      </c>
    </row>
    <row r="108" spans="1:17" x14ac:dyDescent="0.25">
      <c r="A108" s="8">
        <v>41944</v>
      </c>
      <c r="B108" s="29">
        <v>259222283.88045999</v>
      </c>
      <c r="C108" s="9">
        <v>503.7</v>
      </c>
      <c r="D108" s="9">
        <v>0</v>
      </c>
      <c r="E108" s="9">
        <v>30</v>
      </c>
      <c r="F108" s="6">
        <v>20</v>
      </c>
      <c r="G108">
        <f t="shared" si="25"/>
        <v>2014</v>
      </c>
      <c r="H108" s="28">
        <v>666836.51027338742</v>
      </c>
      <c r="J108">
        <f t="shared" si="26"/>
        <v>7080628227.7422514</v>
      </c>
      <c r="K108">
        <f t="shared" si="27"/>
        <v>34306826.956032954</v>
      </c>
      <c r="L108">
        <f t="shared" si="28"/>
        <v>0</v>
      </c>
      <c r="M108">
        <f t="shared" si="29"/>
        <v>135656392.08494657</v>
      </c>
      <c r="N108">
        <f t="shared" si="30"/>
        <v>40253665.111281589</v>
      </c>
      <c r="O108">
        <f t="shared" si="31"/>
        <v>-7371495311.8344879</v>
      </c>
      <c r="P108">
        <f t="shared" si="32"/>
        <v>345381001.98295617</v>
      </c>
      <c r="Q108">
        <f t="shared" si="33"/>
        <v>264730802.04298043</v>
      </c>
    </row>
    <row r="109" spans="1:17" x14ac:dyDescent="0.25">
      <c r="A109" s="8">
        <v>41974</v>
      </c>
      <c r="B109" s="29">
        <v>264984251.16545999</v>
      </c>
      <c r="C109" s="9">
        <v>567.5</v>
      </c>
      <c r="D109" s="9">
        <v>0</v>
      </c>
      <c r="E109" s="9">
        <v>31</v>
      </c>
      <c r="F109" s="6">
        <v>21</v>
      </c>
      <c r="G109">
        <f t="shared" si="25"/>
        <v>2014</v>
      </c>
      <c r="H109" s="28">
        <v>667249.99999999965</v>
      </c>
      <c r="J109">
        <f t="shared" si="26"/>
        <v>7080628227.7422514</v>
      </c>
      <c r="K109">
        <f t="shared" si="27"/>
        <v>38652222.15117868</v>
      </c>
      <c r="L109">
        <f t="shared" si="28"/>
        <v>0</v>
      </c>
      <c r="M109">
        <f t="shared" si="29"/>
        <v>140178271.82111144</v>
      </c>
      <c r="N109">
        <f t="shared" si="30"/>
        <v>42266348.366845667</v>
      </c>
      <c r="O109">
        <f t="shared" si="31"/>
        <v>-7371495311.8344879</v>
      </c>
      <c r="P109">
        <f t="shared" si="32"/>
        <v>345595164.66584295</v>
      </c>
      <c r="Q109">
        <f t="shared" si="33"/>
        <v>275824922.91274256</v>
      </c>
    </row>
    <row r="110" spans="1:17" x14ac:dyDescent="0.25">
      <c r="A110" s="8">
        <v>42005</v>
      </c>
      <c r="B110" s="29">
        <v>295610064.15915</v>
      </c>
      <c r="C110" s="9">
        <v>812.9</v>
      </c>
      <c r="D110" s="9">
        <v>0</v>
      </c>
      <c r="E110" s="9">
        <v>31</v>
      </c>
      <c r="F110">
        <v>21</v>
      </c>
      <c r="G110">
        <f t="shared" si="25"/>
        <v>2015</v>
      </c>
      <c r="H110" s="28">
        <v>667637.09581631713</v>
      </c>
      <c r="J110">
        <f t="shared" si="26"/>
        <v>7080628227.7422514</v>
      </c>
      <c r="K110">
        <f t="shared" si="27"/>
        <v>55366328.434701577</v>
      </c>
      <c r="L110">
        <f t="shared" si="28"/>
        <v>0</v>
      </c>
      <c r="M110">
        <f t="shared" si="29"/>
        <v>140178271.82111144</v>
      </c>
      <c r="N110">
        <f t="shared" si="30"/>
        <v>42266348.366845667</v>
      </c>
      <c r="O110">
        <f t="shared" si="31"/>
        <v>-7375155438.6030254</v>
      </c>
      <c r="P110">
        <f t="shared" si="32"/>
        <v>345795656.89871174</v>
      </c>
      <c r="Q110">
        <f t="shared" si="33"/>
        <v>289079394.66059738</v>
      </c>
    </row>
    <row r="111" spans="1:17" x14ac:dyDescent="0.25">
      <c r="A111" s="8">
        <v>42036</v>
      </c>
      <c r="B111" s="29">
        <v>273794059.48680001</v>
      </c>
      <c r="C111" s="9">
        <v>872.9</v>
      </c>
      <c r="D111" s="9">
        <v>0</v>
      </c>
      <c r="E111" s="9">
        <v>28</v>
      </c>
      <c r="F111">
        <v>19</v>
      </c>
      <c r="G111">
        <f t="shared" si="25"/>
        <v>2015</v>
      </c>
      <c r="H111" s="28">
        <v>668024.41620089347</v>
      </c>
      <c r="J111">
        <f t="shared" si="26"/>
        <v>7080628227.7422514</v>
      </c>
      <c r="K111">
        <f t="shared" si="27"/>
        <v>59452906.98813016</v>
      </c>
      <c r="L111">
        <f t="shared" si="28"/>
        <v>0</v>
      </c>
      <c r="M111">
        <f t="shared" si="29"/>
        <v>126612632.61261679</v>
      </c>
      <c r="N111">
        <f t="shared" si="30"/>
        <v>38240981.85571751</v>
      </c>
      <c r="O111">
        <f t="shared" si="31"/>
        <v>-7375155438.6030254</v>
      </c>
      <c r="P111">
        <f t="shared" si="32"/>
        <v>345996265.44436342</v>
      </c>
      <c r="Q111">
        <f t="shared" si="33"/>
        <v>275775576.04005414</v>
      </c>
    </row>
    <row r="112" spans="1:17" x14ac:dyDescent="0.25">
      <c r="A112" s="8">
        <v>42064</v>
      </c>
      <c r="B112" s="28">
        <v>274944756.59875</v>
      </c>
      <c r="C112" s="9">
        <v>640.1</v>
      </c>
      <c r="D112" s="9">
        <v>0</v>
      </c>
      <c r="E112" s="9">
        <v>31</v>
      </c>
      <c r="F112">
        <v>22</v>
      </c>
      <c r="G112">
        <f t="shared" si="25"/>
        <v>2015</v>
      </c>
      <c r="H112" s="28">
        <v>668411.96128400927</v>
      </c>
      <c r="J112">
        <f t="shared" si="26"/>
        <v>7080628227.7422514</v>
      </c>
      <c r="K112">
        <f t="shared" si="27"/>
        <v>43596982.200827263</v>
      </c>
      <c r="L112">
        <f t="shared" si="28"/>
        <v>0</v>
      </c>
      <c r="M112">
        <f t="shared" si="29"/>
        <v>140178271.82111144</v>
      </c>
      <c r="N112">
        <f t="shared" si="30"/>
        <v>44279031.622409746</v>
      </c>
      <c r="O112">
        <f t="shared" si="31"/>
        <v>-7375155438.6030254</v>
      </c>
      <c r="P112">
        <f t="shared" si="32"/>
        <v>346196990.3702755</v>
      </c>
      <c r="Q112">
        <f t="shared" si="33"/>
        <v>279724065.15385056</v>
      </c>
    </row>
    <row r="113" spans="1:17" x14ac:dyDescent="0.25">
      <c r="A113" s="8">
        <v>42095</v>
      </c>
      <c r="B113" s="28">
        <v>243467764.0641</v>
      </c>
      <c r="C113" s="9">
        <v>336.6</v>
      </c>
      <c r="D113" s="9">
        <v>0</v>
      </c>
      <c r="E113" s="9">
        <v>30</v>
      </c>
      <c r="F113">
        <v>20</v>
      </c>
      <c r="G113">
        <f t="shared" si="25"/>
        <v>2015</v>
      </c>
      <c r="H113" s="28">
        <v>668799.73119602026</v>
      </c>
      <c r="J113">
        <f t="shared" si="26"/>
        <v>7080628227.7422514</v>
      </c>
      <c r="K113">
        <f t="shared" si="27"/>
        <v>22925705.684734352</v>
      </c>
      <c r="L113">
        <f t="shared" si="28"/>
        <v>0</v>
      </c>
      <c r="M113">
        <f t="shared" si="29"/>
        <v>135656392.08494657</v>
      </c>
      <c r="N113">
        <f t="shared" si="30"/>
        <v>40253665.111281589</v>
      </c>
      <c r="O113">
        <f t="shared" si="31"/>
        <v>-7375155438.6030254</v>
      </c>
      <c r="P113">
        <f t="shared" si="32"/>
        <v>346397831.74396437</v>
      </c>
      <c r="Q113">
        <f t="shared" si="33"/>
        <v>250706383.76415271</v>
      </c>
    </row>
    <row r="114" spans="1:17" x14ac:dyDescent="0.25">
      <c r="A114" s="8">
        <v>42125</v>
      </c>
      <c r="B114" s="28">
        <v>259171104.79855001</v>
      </c>
      <c r="C114" s="9">
        <v>104.7</v>
      </c>
      <c r="D114" s="9">
        <v>34.9</v>
      </c>
      <c r="E114" s="9">
        <v>31</v>
      </c>
      <c r="F114">
        <v>20</v>
      </c>
      <c r="G114">
        <f t="shared" si="25"/>
        <v>2015</v>
      </c>
      <c r="H114" s="28">
        <v>669187.72606735781</v>
      </c>
      <c r="J114">
        <f t="shared" si="26"/>
        <v>7080628227.7422514</v>
      </c>
      <c r="K114">
        <f t="shared" si="27"/>
        <v>7131079.5757328765</v>
      </c>
      <c r="L114">
        <f t="shared" si="28"/>
        <v>25640868.149153706</v>
      </c>
      <c r="M114">
        <f t="shared" si="29"/>
        <v>140178271.82111144</v>
      </c>
      <c r="N114">
        <f t="shared" si="30"/>
        <v>40253665.111281589</v>
      </c>
      <c r="O114">
        <f t="shared" si="31"/>
        <v>-7375155438.6030254</v>
      </c>
      <c r="P114">
        <f t="shared" si="32"/>
        <v>346598789.63298559</v>
      </c>
      <c r="Q114">
        <f t="shared" si="33"/>
        <v>265275463.42949152</v>
      </c>
    </row>
    <row r="115" spans="1:17" x14ac:dyDescent="0.25">
      <c r="A115" s="8">
        <v>42156</v>
      </c>
      <c r="B115" s="28">
        <v>267555111.81316927</v>
      </c>
      <c r="C115" s="9">
        <v>29.7</v>
      </c>
      <c r="D115" s="9">
        <v>30.4</v>
      </c>
      <c r="E115" s="9">
        <v>30</v>
      </c>
      <c r="F115">
        <v>22</v>
      </c>
      <c r="G115">
        <f t="shared" si="25"/>
        <v>2015</v>
      </c>
      <c r="H115" s="28">
        <v>669575.94602852897</v>
      </c>
      <c r="J115">
        <f t="shared" si="26"/>
        <v>7080628227.7422514</v>
      </c>
      <c r="K115">
        <f t="shared" si="27"/>
        <v>2022856.3839471485</v>
      </c>
      <c r="L115">
        <f t="shared" si="28"/>
        <v>22334739.018174</v>
      </c>
      <c r="M115">
        <f t="shared" si="29"/>
        <v>135656392.08494657</v>
      </c>
      <c r="N115">
        <f t="shared" si="30"/>
        <v>44279031.622409746</v>
      </c>
      <c r="O115">
        <f t="shared" si="31"/>
        <v>-7375155438.6030254</v>
      </c>
      <c r="P115">
        <f t="shared" si="32"/>
        <v>346799864.10493392</v>
      </c>
      <c r="Q115">
        <f t="shared" si="33"/>
        <v>256565672.35363787</v>
      </c>
    </row>
    <row r="116" spans="1:17" x14ac:dyDescent="0.25">
      <c r="A116" s="8">
        <v>42186</v>
      </c>
      <c r="B116" s="28">
        <v>301591564.13077694</v>
      </c>
      <c r="C116" s="9">
        <v>7</v>
      </c>
      <c r="D116" s="9">
        <v>76.400000000000006</v>
      </c>
      <c r="E116" s="9">
        <v>31</v>
      </c>
      <c r="F116">
        <v>22</v>
      </c>
      <c r="G116">
        <f t="shared" si="25"/>
        <v>2015</v>
      </c>
      <c r="H116" s="28">
        <v>669964.39121011633</v>
      </c>
      <c r="J116">
        <f t="shared" si="26"/>
        <v>7080628227.7422514</v>
      </c>
      <c r="K116">
        <f t="shared" si="27"/>
        <v>476767.4979000013</v>
      </c>
      <c r="L116">
        <f t="shared" si="28"/>
        <v>56130725.690410987</v>
      </c>
      <c r="M116">
        <f t="shared" si="29"/>
        <v>140178271.82111144</v>
      </c>
      <c r="N116">
        <f t="shared" si="30"/>
        <v>44279031.622409746</v>
      </c>
      <c r="O116">
        <f t="shared" si="31"/>
        <v>-7375155438.6030254</v>
      </c>
      <c r="P116">
        <f t="shared" si="32"/>
        <v>347001055.22744322</v>
      </c>
      <c r="Q116">
        <f t="shared" si="33"/>
        <v>293538640.9985013</v>
      </c>
    </row>
    <row r="117" spans="1:17" x14ac:dyDescent="0.25">
      <c r="A117" s="8">
        <v>42217</v>
      </c>
      <c r="B117" s="28">
        <v>290631165.02794999</v>
      </c>
      <c r="C117" s="9">
        <v>14</v>
      </c>
      <c r="D117" s="9">
        <v>61.6</v>
      </c>
      <c r="E117" s="9">
        <v>31</v>
      </c>
      <c r="F117">
        <v>20</v>
      </c>
      <c r="G117">
        <f t="shared" si="25"/>
        <v>2015</v>
      </c>
      <c r="H117" s="28">
        <v>670353.06174277852</v>
      </c>
      <c r="J117">
        <f t="shared" si="26"/>
        <v>7080628227.7422514</v>
      </c>
      <c r="K117">
        <f t="shared" si="27"/>
        <v>953534.99580000259</v>
      </c>
      <c r="L117">
        <f t="shared" si="28"/>
        <v>45257234.32629995</v>
      </c>
      <c r="M117">
        <f t="shared" si="29"/>
        <v>140178271.82111144</v>
      </c>
      <c r="N117">
        <f t="shared" si="30"/>
        <v>40253665.111281589</v>
      </c>
      <c r="O117">
        <f t="shared" si="31"/>
        <v>-7375155438.6030254</v>
      </c>
      <c r="P117">
        <f t="shared" si="32"/>
        <v>347202363.06818676</v>
      </c>
      <c r="Q117">
        <f t="shared" si="33"/>
        <v>279317858.46190548</v>
      </c>
    </row>
    <row r="118" spans="1:17" x14ac:dyDescent="0.25">
      <c r="A118" s="8">
        <v>42248</v>
      </c>
      <c r="B118" s="28">
        <v>282606929.06945771</v>
      </c>
      <c r="C118" s="9">
        <v>34.6</v>
      </c>
      <c r="D118" s="9">
        <v>54.2</v>
      </c>
      <c r="E118" s="9">
        <v>30</v>
      </c>
      <c r="F118">
        <v>21</v>
      </c>
      <c r="G118">
        <f t="shared" si="25"/>
        <v>2015</v>
      </c>
      <c r="H118" s="28">
        <v>670741.95775724982</v>
      </c>
      <c r="J118">
        <f t="shared" si="26"/>
        <v>7080628227.7422514</v>
      </c>
      <c r="K118">
        <f t="shared" si="27"/>
        <v>2356593.6324771494</v>
      </c>
      <c r="L118">
        <f t="shared" si="28"/>
        <v>39820488.64424444</v>
      </c>
      <c r="M118">
        <f t="shared" si="29"/>
        <v>135656392.08494657</v>
      </c>
      <c r="N118">
        <f t="shared" si="30"/>
        <v>42266348.366845667</v>
      </c>
      <c r="O118">
        <f t="shared" si="31"/>
        <v>-7375155438.6030254</v>
      </c>
      <c r="P118">
        <f t="shared" si="32"/>
        <v>347403787.69487709</v>
      </c>
      <c r="Q118">
        <f t="shared" si="33"/>
        <v>272976399.56261677</v>
      </c>
    </row>
    <row r="119" spans="1:17" x14ac:dyDescent="0.25">
      <c r="A119" s="8">
        <v>42278</v>
      </c>
      <c r="B119" s="28">
        <v>248711081.15715387</v>
      </c>
      <c r="C119" s="9">
        <v>254.9</v>
      </c>
      <c r="D119" s="9">
        <v>0</v>
      </c>
      <c r="E119" s="9">
        <v>31</v>
      </c>
      <c r="F119">
        <v>21</v>
      </c>
      <c r="G119">
        <f t="shared" si="25"/>
        <v>2015</v>
      </c>
      <c r="H119" s="28">
        <v>671131.07938434032</v>
      </c>
      <c r="J119">
        <f t="shared" si="26"/>
        <v>7080628227.7422514</v>
      </c>
      <c r="K119">
        <f t="shared" si="27"/>
        <v>17361147.887815762</v>
      </c>
      <c r="L119">
        <f t="shared" si="28"/>
        <v>0</v>
      </c>
      <c r="M119">
        <f t="shared" si="29"/>
        <v>140178271.82111144</v>
      </c>
      <c r="N119">
        <f t="shared" si="30"/>
        <v>42266348.366845667</v>
      </c>
      <c r="O119">
        <f t="shared" si="31"/>
        <v>-7375155438.6030254</v>
      </c>
      <c r="P119">
        <f t="shared" si="32"/>
        <v>347605329.17526579</v>
      </c>
      <c r="Q119">
        <f t="shared" si="33"/>
        <v>252883886.39026499</v>
      </c>
    </row>
    <row r="120" spans="1:17" x14ac:dyDescent="0.25">
      <c r="A120" s="8">
        <v>42309</v>
      </c>
      <c r="B120" s="28">
        <v>248719362.28243461</v>
      </c>
      <c r="C120" s="9">
        <v>353.2</v>
      </c>
      <c r="D120" s="9">
        <v>0</v>
      </c>
      <c r="E120" s="9">
        <v>30</v>
      </c>
      <c r="F120">
        <v>21</v>
      </c>
      <c r="G120">
        <f t="shared" si="25"/>
        <v>2015</v>
      </c>
      <c r="H120" s="28">
        <v>671520.42675493611</v>
      </c>
      <c r="J120">
        <f t="shared" si="26"/>
        <v>7080628227.7422514</v>
      </c>
      <c r="K120">
        <f t="shared" si="27"/>
        <v>24056325.751182921</v>
      </c>
      <c r="L120">
        <f t="shared" si="28"/>
        <v>0</v>
      </c>
      <c r="M120">
        <f t="shared" si="29"/>
        <v>135656392.08494657</v>
      </c>
      <c r="N120">
        <f t="shared" si="30"/>
        <v>42266348.366845667</v>
      </c>
      <c r="O120">
        <f t="shared" si="31"/>
        <v>-7375155438.6030254</v>
      </c>
      <c r="P120">
        <f t="shared" si="32"/>
        <v>347806987.57714409</v>
      </c>
      <c r="Q120">
        <f t="shared" si="33"/>
        <v>255258842.91934532</v>
      </c>
    </row>
    <row r="121" spans="1:17" x14ac:dyDescent="0.25">
      <c r="A121" s="8">
        <v>42339</v>
      </c>
      <c r="B121" s="28">
        <v>260364599.81419617</v>
      </c>
      <c r="C121" s="9">
        <v>447.8</v>
      </c>
      <c r="D121" s="9">
        <v>0</v>
      </c>
      <c r="E121" s="9">
        <v>31</v>
      </c>
      <c r="F121">
        <v>21</v>
      </c>
      <c r="G121">
        <f t="shared" si="25"/>
        <v>2015</v>
      </c>
      <c r="H121" s="28">
        <v>671909.99999999919</v>
      </c>
      <c r="J121">
        <f t="shared" si="26"/>
        <v>7080628227.7422514</v>
      </c>
      <c r="K121">
        <f t="shared" si="27"/>
        <v>30499497.937088657</v>
      </c>
      <c r="L121">
        <f t="shared" si="28"/>
        <v>0</v>
      </c>
      <c r="M121">
        <f t="shared" si="29"/>
        <v>140178271.82111144</v>
      </c>
      <c r="N121">
        <f t="shared" si="30"/>
        <v>42266348.366845667</v>
      </c>
      <c r="O121">
        <f t="shared" si="31"/>
        <v>-7375155438.6030254</v>
      </c>
      <c r="P121">
        <f t="shared" si="32"/>
        <v>348008762.96834224</v>
      </c>
      <c r="Q121">
        <f t="shared" si="33"/>
        <v>266425670.23261493</v>
      </c>
    </row>
    <row r="122" spans="1:17" x14ac:dyDescent="0.25">
      <c r="A122" s="8">
        <v>42370</v>
      </c>
      <c r="B122" s="30">
        <v>284288401.1815384</v>
      </c>
      <c r="C122" s="9">
        <v>693.89999999999986</v>
      </c>
      <c r="D122" s="9">
        <v>0</v>
      </c>
      <c r="E122" s="9">
        <v>31</v>
      </c>
      <c r="F122">
        <v>20</v>
      </c>
      <c r="G122" s="9">
        <v>2016</v>
      </c>
      <c r="H122" s="28">
        <v>672300.69559703395</v>
      </c>
      <c r="J122">
        <f t="shared" si="26"/>
        <v>7080628227.7422514</v>
      </c>
      <c r="K122">
        <f t="shared" si="27"/>
        <v>47261280.970401548</v>
      </c>
      <c r="L122">
        <f t="shared" si="28"/>
        <v>0</v>
      </c>
      <c r="M122">
        <f t="shared" si="29"/>
        <v>140178271.82111144</v>
      </c>
      <c r="N122">
        <f t="shared" si="30"/>
        <v>40253665.111281589</v>
      </c>
      <c r="O122">
        <f t="shared" si="31"/>
        <v>-7378815565.371563</v>
      </c>
      <c r="P122">
        <f t="shared" si="32"/>
        <v>348211119.67001545</v>
      </c>
      <c r="Q122">
        <f t="shared" si="33"/>
        <v>277716999.94349873</v>
      </c>
    </row>
    <row r="123" spans="1:17" x14ac:dyDescent="0.25">
      <c r="A123" s="8">
        <v>42401</v>
      </c>
      <c r="B123" s="30">
        <v>260206836.05153847</v>
      </c>
      <c r="C123" s="9">
        <v>599.10000000000014</v>
      </c>
      <c r="D123" s="9">
        <v>0</v>
      </c>
      <c r="E123" s="9">
        <v>29</v>
      </c>
      <c r="F123">
        <v>20</v>
      </c>
      <c r="G123" s="9">
        <v>2016</v>
      </c>
      <c r="H123" s="28">
        <v>672691.61837188865</v>
      </c>
      <c r="J123">
        <f t="shared" si="26"/>
        <v>7080628227.7422514</v>
      </c>
      <c r="K123">
        <f t="shared" si="27"/>
        <v>40804486.855984405</v>
      </c>
      <c r="L123">
        <f t="shared" si="28"/>
        <v>0</v>
      </c>
      <c r="M123">
        <f t="shared" si="29"/>
        <v>131134512.34878168</v>
      </c>
      <c r="N123">
        <f t="shared" si="30"/>
        <v>40253665.111281589</v>
      </c>
      <c r="O123">
        <f t="shared" si="31"/>
        <v>-7378815565.371563</v>
      </c>
      <c r="P123">
        <f t="shared" si="32"/>
        <v>348413594.03606647</v>
      </c>
      <c r="Q123">
        <f t="shared" si="33"/>
        <v>262418920.72280258</v>
      </c>
    </row>
    <row r="124" spans="1:17" x14ac:dyDescent="0.25">
      <c r="A124" s="8">
        <v>42430</v>
      </c>
      <c r="B124" s="30">
        <v>259744950.18307692</v>
      </c>
      <c r="C124" s="9">
        <v>460.90000000000009</v>
      </c>
      <c r="D124" s="9">
        <v>0</v>
      </c>
      <c r="E124" s="9">
        <v>31</v>
      </c>
      <c r="F124">
        <v>22</v>
      </c>
      <c r="G124" s="9">
        <v>2016</v>
      </c>
      <c r="H124" s="28">
        <v>673082.76845666114</v>
      </c>
      <c r="J124">
        <f t="shared" si="26"/>
        <v>7080628227.7422514</v>
      </c>
      <c r="K124">
        <f t="shared" si="27"/>
        <v>31391734.254587237</v>
      </c>
      <c r="L124">
        <f t="shared" si="28"/>
        <v>0</v>
      </c>
      <c r="M124">
        <f t="shared" si="29"/>
        <v>140178271.82111144</v>
      </c>
      <c r="N124">
        <f t="shared" si="30"/>
        <v>44279031.622409746</v>
      </c>
      <c r="O124">
        <f t="shared" si="31"/>
        <v>-7378815565.371563</v>
      </c>
      <c r="P124">
        <f t="shared" si="32"/>
        <v>348616186.13491398</v>
      </c>
      <c r="Q124">
        <f t="shared" si="33"/>
        <v>266277886.20371109</v>
      </c>
    </row>
    <row r="125" spans="1:17" x14ac:dyDescent="0.25">
      <c r="A125" s="8">
        <v>42461</v>
      </c>
      <c r="B125" s="30">
        <v>243642397.68692306</v>
      </c>
      <c r="C125" s="9">
        <v>383.99999999999994</v>
      </c>
      <c r="D125" s="9">
        <v>0</v>
      </c>
      <c r="E125" s="9">
        <v>30</v>
      </c>
      <c r="F125">
        <v>21</v>
      </c>
      <c r="G125" s="9">
        <v>2016</v>
      </c>
      <c r="H125" s="28">
        <v>673474.14598352544</v>
      </c>
      <c r="J125">
        <f t="shared" si="26"/>
        <v>7080628227.7422514</v>
      </c>
      <c r="K125">
        <f t="shared" si="27"/>
        <v>26154102.741942924</v>
      </c>
      <c r="L125">
        <f t="shared" si="28"/>
        <v>0</v>
      </c>
      <c r="M125">
        <f t="shared" si="29"/>
        <v>135656392.08494657</v>
      </c>
      <c r="N125">
        <f t="shared" si="30"/>
        <v>42266348.366845667</v>
      </c>
      <c r="O125">
        <f t="shared" si="31"/>
        <v>-7378815565.371563</v>
      </c>
      <c r="P125">
        <f t="shared" si="32"/>
        <v>348818896.03501618</v>
      </c>
      <c r="Q125">
        <f t="shared" si="33"/>
        <v>254708401.59944069</v>
      </c>
    </row>
    <row r="126" spans="1:17" x14ac:dyDescent="0.25">
      <c r="A126" s="8">
        <v>42491</v>
      </c>
      <c r="B126" s="30">
        <v>254740741.33615384</v>
      </c>
      <c r="C126" s="9">
        <v>143.1</v>
      </c>
      <c r="D126" s="9">
        <v>26.100000000000005</v>
      </c>
      <c r="E126" s="9">
        <v>31</v>
      </c>
      <c r="F126">
        <v>21</v>
      </c>
      <c r="G126" s="9">
        <v>2016</v>
      </c>
      <c r="H126" s="28">
        <v>673865.75108473236</v>
      </c>
      <c r="J126">
        <f t="shared" si="26"/>
        <v>7080628227.7422514</v>
      </c>
      <c r="K126">
        <f t="shared" si="27"/>
        <v>9746489.8499271702</v>
      </c>
      <c r="L126">
        <f t="shared" si="28"/>
        <v>19175548.95968229</v>
      </c>
      <c r="M126">
        <f t="shared" si="29"/>
        <v>140178271.82111144</v>
      </c>
      <c r="N126">
        <f t="shared" si="30"/>
        <v>42266348.366845667</v>
      </c>
      <c r="O126">
        <f t="shared" si="31"/>
        <v>-7378815565.371563</v>
      </c>
      <c r="P126">
        <f t="shared" si="32"/>
        <v>349021723.8048709</v>
      </c>
      <c r="Q126">
        <f t="shared" si="33"/>
        <v>262201045.17312652</v>
      </c>
    </row>
    <row r="127" spans="1:17" x14ac:dyDescent="0.25">
      <c r="A127" s="8">
        <v>42522</v>
      </c>
      <c r="B127" s="30">
        <v>277338997.10153848</v>
      </c>
      <c r="C127" s="9">
        <v>37.999999999999993</v>
      </c>
      <c r="D127" s="9">
        <v>51.300000000000004</v>
      </c>
      <c r="E127" s="9">
        <v>30</v>
      </c>
      <c r="F127">
        <v>22</v>
      </c>
      <c r="G127" s="9">
        <v>2016</v>
      </c>
      <c r="H127" s="28">
        <v>674257.58389260957</v>
      </c>
      <c r="J127">
        <f t="shared" si="26"/>
        <v>7080628227.7422514</v>
      </c>
      <c r="K127">
        <f t="shared" si="27"/>
        <v>2588166.4171714354</v>
      </c>
      <c r="L127">
        <f t="shared" si="28"/>
        <v>37689872.093168631</v>
      </c>
      <c r="M127">
        <f t="shared" si="29"/>
        <v>135656392.08494657</v>
      </c>
      <c r="N127">
        <f t="shared" si="30"/>
        <v>44279031.622409746</v>
      </c>
      <c r="O127">
        <f t="shared" si="31"/>
        <v>-7378815565.371563</v>
      </c>
      <c r="P127">
        <f t="shared" si="32"/>
        <v>349224669.51301599</v>
      </c>
      <c r="Q127">
        <f t="shared" si="33"/>
        <v>271250794.10140061</v>
      </c>
    </row>
    <row r="128" spans="1:17" x14ac:dyDescent="0.25">
      <c r="A128" s="8">
        <v>42552</v>
      </c>
      <c r="B128" s="30">
        <v>319936562.1415385</v>
      </c>
      <c r="C128" s="9">
        <v>1.8000000000000003</v>
      </c>
      <c r="D128" s="9">
        <v>117.39999999999998</v>
      </c>
      <c r="E128" s="9">
        <v>31</v>
      </c>
      <c r="F128">
        <v>20</v>
      </c>
      <c r="G128" s="9">
        <v>2016</v>
      </c>
      <c r="H128" s="28">
        <v>674649.64453956159</v>
      </c>
      <c r="J128">
        <f t="shared" si="26"/>
        <v>7080628227.7422514</v>
      </c>
      <c r="K128">
        <f t="shared" si="27"/>
        <v>122597.3566028575</v>
      </c>
      <c r="L128">
        <f t="shared" si="28"/>
        <v>86253235.550448269</v>
      </c>
      <c r="M128">
        <f t="shared" si="29"/>
        <v>140178271.82111144</v>
      </c>
      <c r="N128">
        <f t="shared" si="30"/>
        <v>40253665.111281589</v>
      </c>
      <c r="O128">
        <f t="shared" si="31"/>
        <v>-7378815565.371563</v>
      </c>
      <c r="P128">
        <f t="shared" si="32"/>
        <v>349427733.22802895</v>
      </c>
      <c r="Q128">
        <f t="shared" si="33"/>
        <v>318048165.43816155</v>
      </c>
    </row>
    <row r="129" spans="1:17" x14ac:dyDescent="0.25">
      <c r="A129" s="8">
        <v>42583</v>
      </c>
      <c r="B129" s="30">
        <v>332506256.14538461</v>
      </c>
      <c r="C129" s="9">
        <v>0.3</v>
      </c>
      <c r="D129" s="9">
        <v>131.00000000000003</v>
      </c>
      <c r="E129" s="9">
        <v>31</v>
      </c>
      <c r="F129">
        <v>22</v>
      </c>
      <c r="G129" s="9">
        <v>2016</v>
      </c>
      <c r="H129" s="28">
        <v>675041.9331580702</v>
      </c>
      <c r="J129">
        <f t="shared" si="26"/>
        <v>7080628227.7422514</v>
      </c>
      <c r="K129">
        <f t="shared" si="27"/>
        <v>20432.892767142912</v>
      </c>
      <c r="L129">
        <f t="shared" si="28"/>
        <v>96245092.479631409</v>
      </c>
      <c r="M129">
        <f t="shared" si="29"/>
        <v>140178271.82111144</v>
      </c>
      <c r="N129">
        <f t="shared" si="30"/>
        <v>44279031.622409746</v>
      </c>
      <c r="O129">
        <f t="shared" si="31"/>
        <v>-7378815565.371563</v>
      </c>
      <c r="P129">
        <f t="shared" si="32"/>
        <v>349630915.01852727</v>
      </c>
      <c r="Q129">
        <f t="shared" si="33"/>
        <v>332166406.20513558</v>
      </c>
    </row>
    <row r="130" spans="1:17" x14ac:dyDescent="0.25">
      <c r="A130" s="8">
        <v>42614</v>
      </c>
      <c r="B130" s="30">
        <v>278729526.85461545</v>
      </c>
      <c r="C130" s="9">
        <v>38.000000000000007</v>
      </c>
      <c r="D130" s="9">
        <v>43.399999999999991</v>
      </c>
      <c r="E130" s="9">
        <v>30</v>
      </c>
      <c r="F130">
        <v>21</v>
      </c>
      <c r="G130" s="9">
        <v>2016</v>
      </c>
      <c r="H130" s="28">
        <v>675434.44988069392</v>
      </c>
      <c r="J130">
        <f t="shared" si="26"/>
        <v>7080628227.7422514</v>
      </c>
      <c r="K130">
        <f t="shared" si="27"/>
        <v>2588166.4171714364</v>
      </c>
      <c r="L130">
        <f t="shared" si="28"/>
        <v>31885778.72989314</v>
      </c>
      <c r="M130">
        <f t="shared" si="29"/>
        <v>135656392.08494657</v>
      </c>
      <c r="N130">
        <f t="shared" si="30"/>
        <v>42266348.366845667</v>
      </c>
      <c r="O130">
        <f t="shared" si="31"/>
        <v>-7378815565.371563</v>
      </c>
      <c r="P130">
        <f t="shared" si="32"/>
        <v>349834214.95316833</v>
      </c>
      <c r="Q130">
        <f t="shared" ref="Q130:Q133" si="34">SUM(J130:P130)</f>
        <v>264043562.9227137</v>
      </c>
    </row>
    <row r="131" spans="1:17" x14ac:dyDescent="0.25">
      <c r="A131" s="8">
        <v>42644</v>
      </c>
      <c r="B131" s="30">
        <v>249175655.47076926</v>
      </c>
      <c r="C131" s="9">
        <v>220.39999999999998</v>
      </c>
      <c r="D131" s="9">
        <v>3.9</v>
      </c>
      <c r="E131" s="9">
        <v>31</v>
      </c>
      <c r="F131">
        <v>20</v>
      </c>
      <c r="G131" s="9">
        <v>2016</v>
      </c>
      <c r="H131" s="28">
        <v>675827.19484006858</v>
      </c>
      <c r="J131">
        <f t="shared" si="26"/>
        <v>7080628227.7422514</v>
      </c>
      <c r="K131">
        <f t="shared" si="27"/>
        <v>15011365.219594326</v>
      </c>
      <c r="L131">
        <f t="shared" si="28"/>
        <v>2865311.9135157438</v>
      </c>
      <c r="M131">
        <f t="shared" si="29"/>
        <v>140178271.82111144</v>
      </c>
      <c r="N131">
        <f t="shared" si="30"/>
        <v>40253665.111281589</v>
      </c>
      <c r="O131">
        <f t="shared" si="31"/>
        <v>-7378815565.371563</v>
      </c>
      <c r="P131">
        <f t="shared" si="32"/>
        <v>350037633.10064942</v>
      </c>
      <c r="Q131">
        <f t="shared" si="34"/>
        <v>250158909.53684098</v>
      </c>
    </row>
    <row r="132" spans="1:17" x14ac:dyDescent="0.25">
      <c r="A132" s="8">
        <v>42675</v>
      </c>
      <c r="B132" s="30">
        <v>248814601.71076927</v>
      </c>
      <c r="C132">
        <v>355.89999999999992</v>
      </c>
      <c r="D132" s="9">
        <v>0</v>
      </c>
      <c r="E132" s="9">
        <v>30</v>
      </c>
      <c r="F132">
        <v>22</v>
      </c>
      <c r="G132" s="9">
        <v>2016</v>
      </c>
      <c r="H132" s="28">
        <v>676220.16816890694</v>
      </c>
      <c r="J132">
        <f t="shared" si="26"/>
        <v>7080628227.7422514</v>
      </c>
      <c r="K132">
        <f t="shared" si="27"/>
        <v>24240221.786087204</v>
      </c>
      <c r="L132">
        <f t="shared" si="28"/>
        <v>0</v>
      </c>
      <c r="M132">
        <f t="shared" si="29"/>
        <v>135656392.08494657</v>
      </c>
      <c r="N132">
        <f t="shared" si="30"/>
        <v>44279031.622409746</v>
      </c>
      <c r="O132">
        <f t="shared" si="31"/>
        <v>-7378815565.371563</v>
      </c>
      <c r="P132">
        <f t="shared" si="32"/>
        <v>350241169.52970779</v>
      </c>
      <c r="Q132">
        <f t="shared" si="34"/>
        <v>256229477.39383972</v>
      </c>
    </row>
    <row r="133" spans="1:17" x14ac:dyDescent="0.25">
      <c r="A133" s="8">
        <v>42705</v>
      </c>
      <c r="B133" s="31">
        <v>270712724.99202764</v>
      </c>
      <c r="C133">
        <v>639.5</v>
      </c>
      <c r="D133" s="9">
        <v>0</v>
      </c>
      <c r="E133" s="9">
        <v>31</v>
      </c>
      <c r="F133">
        <v>20</v>
      </c>
      <c r="G133" s="9">
        <v>2016</v>
      </c>
      <c r="H133" s="28">
        <v>676613.36999999906</v>
      </c>
      <c r="J133">
        <f t="shared" si="26"/>
        <v>7080628227.7422514</v>
      </c>
      <c r="K133">
        <f t="shared" si="27"/>
        <v>43556116.415292978</v>
      </c>
      <c r="L133">
        <f t="shared" si="28"/>
        <v>0</v>
      </c>
      <c r="M133">
        <f t="shared" si="29"/>
        <v>140178271.82111144</v>
      </c>
      <c r="N133">
        <f t="shared" si="30"/>
        <v>40253665.111281589</v>
      </c>
      <c r="O133">
        <f t="shared" si="31"/>
        <v>-7378815565.371563</v>
      </c>
      <c r="P133">
        <f t="shared" si="32"/>
        <v>350444824.3091206</v>
      </c>
      <c r="Q133">
        <f t="shared" si="34"/>
        <v>276245540.02749485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34"/>
  <sheetViews>
    <sheetView workbookViewId="0"/>
  </sheetViews>
  <sheetFormatPr defaultRowHeight="15" x14ac:dyDescent="0.25"/>
  <cols>
    <col min="3" max="3" width="14.5703125" bestFit="1" customWidth="1"/>
  </cols>
  <sheetData>
    <row r="1" spans="1:5" x14ac:dyDescent="0.25">
      <c r="A1" s="7" t="s">
        <v>1</v>
      </c>
      <c r="B1" s="7" t="s">
        <v>0</v>
      </c>
      <c r="C1" s="7" t="s">
        <v>23</v>
      </c>
      <c r="D1" t="s">
        <v>28</v>
      </c>
      <c r="E1" t="s">
        <v>29</v>
      </c>
    </row>
    <row r="2" spans="1:5" x14ac:dyDescent="0.25">
      <c r="A2" s="8">
        <v>38718</v>
      </c>
      <c r="B2" s="13">
        <f t="shared" ref="B2:B33" si="0">YEAR(A2)</f>
        <v>2006</v>
      </c>
      <c r="C2" s="28">
        <v>292172306.44338095</v>
      </c>
      <c r="D2">
        <v>285636891.12652063</v>
      </c>
      <c r="E2" s="12">
        <f t="shared" ref="E2:E33" si="1">ABS(D2-C2)/C2</f>
        <v>2.236835994627983E-2</v>
      </c>
    </row>
    <row r="3" spans="1:5" x14ac:dyDescent="0.25">
      <c r="A3" s="8">
        <v>38749</v>
      </c>
      <c r="B3" s="13">
        <f t="shared" si="0"/>
        <v>2006</v>
      </c>
      <c r="C3" s="28">
        <v>272081318.11013204</v>
      </c>
      <c r="D3">
        <v>273988705.96668798</v>
      </c>
      <c r="E3" s="12">
        <f t="shared" si="1"/>
        <v>7.0103595123861958E-3</v>
      </c>
    </row>
    <row r="4" spans="1:5" x14ac:dyDescent="0.25">
      <c r="A4" s="8">
        <v>38777</v>
      </c>
      <c r="B4" s="13">
        <f t="shared" si="0"/>
        <v>2006</v>
      </c>
      <c r="C4" s="28">
        <v>285536313.71320099</v>
      </c>
      <c r="D4">
        <v>289472109.09968126</v>
      </c>
      <c r="E4" s="12">
        <f t="shared" si="1"/>
        <v>1.3783869852832352E-2</v>
      </c>
    </row>
    <row r="5" spans="1:5" x14ac:dyDescent="0.25">
      <c r="A5" s="8">
        <v>38808</v>
      </c>
      <c r="B5" s="13">
        <f t="shared" si="0"/>
        <v>2006</v>
      </c>
      <c r="C5" s="28">
        <v>251155214.75177601</v>
      </c>
      <c r="D5">
        <v>257417173.99442589</v>
      </c>
      <c r="E5" s="12">
        <f t="shared" si="1"/>
        <v>2.4932626817399588E-2</v>
      </c>
    </row>
    <row r="6" spans="1:5" x14ac:dyDescent="0.25">
      <c r="A6" s="8">
        <v>38838</v>
      </c>
      <c r="B6" s="13">
        <f t="shared" si="0"/>
        <v>2006</v>
      </c>
      <c r="C6" s="28">
        <v>267608274.54859403</v>
      </c>
      <c r="D6">
        <v>277885757.41859138</v>
      </c>
      <c r="E6" s="12">
        <f t="shared" si="1"/>
        <v>3.8404951742742548E-2</v>
      </c>
    </row>
    <row r="7" spans="1:5" x14ac:dyDescent="0.25">
      <c r="A7" s="8">
        <v>38869</v>
      </c>
      <c r="B7" s="13">
        <f t="shared" si="0"/>
        <v>2006</v>
      </c>
      <c r="C7" s="28">
        <v>286165019.83911902</v>
      </c>
      <c r="D7">
        <v>280844398.49264938</v>
      </c>
      <c r="E7" s="12">
        <f t="shared" si="1"/>
        <v>1.8592843211447982E-2</v>
      </c>
    </row>
    <row r="8" spans="1:5" x14ac:dyDescent="0.25">
      <c r="A8" s="8">
        <v>38899</v>
      </c>
      <c r="B8" s="13">
        <f t="shared" si="0"/>
        <v>2006</v>
      </c>
      <c r="C8" s="28">
        <v>331057754.92952901</v>
      </c>
      <c r="D8">
        <v>345567476.67099673</v>
      </c>
      <c r="E8" s="12">
        <f t="shared" si="1"/>
        <v>4.3828369900461454E-2</v>
      </c>
    </row>
    <row r="9" spans="1:5" x14ac:dyDescent="0.25">
      <c r="A9" s="8">
        <v>38930</v>
      </c>
      <c r="B9" s="13">
        <f t="shared" si="0"/>
        <v>2006</v>
      </c>
      <c r="C9" s="28">
        <v>310286558.22231001</v>
      </c>
      <c r="D9">
        <v>301818687.99654931</v>
      </c>
      <c r="E9" s="12">
        <f t="shared" si="1"/>
        <v>2.7290483591280001E-2</v>
      </c>
    </row>
    <row r="10" spans="1:5" x14ac:dyDescent="0.25">
      <c r="A10" s="8">
        <v>38961</v>
      </c>
      <c r="B10" s="13">
        <f t="shared" si="0"/>
        <v>2006</v>
      </c>
      <c r="C10" s="28">
        <v>258965629.98123401</v>
      </c>
      <c r="D10">
        <v>253398822.43294495</v>
      </c>
      <c r="E10" s="12">
        <f t="shared" si="1"/>
        <v>2.1496318058471544E-2</v>
      </c>
    </row>
    <row r="11" spans="1:5" x14ac:dyDescent="0.25">
      <c r="A11" s="8">
        <v>38991</v>
      </c>
      <c r="B11" s="13">
        <f t="shared" si="0"/>
        <v>2006</v>
      </c>
      <c r="C11" s="28">
        <v>268955158.37625802</v>
      </c>
      <c r="D11">
        <v>271248800.64429253</v>
      </c>
      <c r="E11" s="12">
        <f t="shared" si="1"/>
        <v>8.5279727739067928E-3</v>
      </c>
    </row>
    <row r="12" spans="1:5" x14ac:dyDescent="0.25">
      <c r="A12" s="8">
        <v>39022</v>
      </c>
      <c r="B12" s="13">
        <f t="shared" si="0"/>
        <v>2006</v>
      </c>
      <c r="C12" s="28">
        <v>270891308.85303301</v>
      </c>
      <c r="D12">
        <v>273580178.86146098</v>
      </c>
      <c r="E12" s="12">
        <f t="shared" si="1"/>
        <v>9.9260106195831234E-3</v>
      </c>
    </row>
    <row r="13" spans="1:5" x14ac:dyDescent="0.25">
      <c r="A13" s="8">
        <v>39052</v>
      </c>
      <c r="B13" s="13">
        <f t="shared" si="0"/>
        <v>2006</v>
      </c>
      <c r="C13" s="28">
        <v>286521240.88683301</v>
      </c>
      <c r="D13">
        <v>281028818.73845899</v>
      </c>
      <c r="E13" s="12">
        <f t="shared" si="1"/>
        <v>1.9169336735294112E-2</v>
      </c>
    </row>
    <row r="14" spans="1:5" x14ac:dyDescent="0.25">
      <c r="A14" s="8">
        <v>39083</v>
      </c>
      <c r="B14" s="13">
        <f t="shared" si="0"/>
        <v>2007</v>
      </c>
      <c r="C14" s="28">
        <v>298478399.48084098</v>
      </c>
      <c r="D14">
        <v>293285460.4936648</v>
      </c>
      <c r="E14" s="12">
        <f t="shared" si="1"/>
        <v>1.7398039510425307E-2</v>
      </c>
    </row>
    <row r="15" spans="1:5" x14ac:dyDescent="0.25">
      <c r="A15" s="8">
        <v>39114</v>
      </c>
      <c r="B15" s="13">
        <f t="shared" si="0"/>
        <v>2007</v>
      </c>
      <c r="C15" s="28">
        <v>288286802.00205398</v>
      </c>
      <c r="D15">
        <v>282807947.38931412</v>
      </c>
      <c r="E15" s="12">
        <f t="shared" si="1"/>
        <v>1.9004874918626437E-2</v>
      </c>
    </row>
    <row r="16" spans="1:5" x14ac:dyDescent="0.25">
      <c r="A16" s="8">
        <v>39142</v>
      </c>
      <c r="B16" s="13">
        <f t="shared" si="0"/>
        <v>2007</v>
      </c>
      <c r="C16" s="28">
        <v>286518846.70335001</v>
      </c>
      <c r="D16">
        <v>284709362.74915284</v>
      </c>
      <c r="E16" s="12">
        <f t="shared" si="1"/>
        <v>6.3154098762328E-3</v>
      </c>
    </row>
    <row r="17" spans="1:5" x14ac:dyDescent="0.25">
      <c r="A17" s="8">
        <v>39173</v>
      </c>
      <c r="B17" s="13">
        <f t="shared" si="0"/>
        <v>2007</v>
      </c>
      <c r="C17" s="28">
        <v>258988167.65039</v>
      </c>
      <c r="D17">
        <v>263622579.1524505</v>
      </c>
      <c r="E17" s="12">
        <f t="shared" si="1"/>
        <v>1.7894298199431752E-2</v>
      </c>
    </row>
    <row r="18" spans="1:5" x14ac:dyDescent="0.25">
      <c r="A18" s="8">
        <v>39203</v>
      </c>
      <c r="B18" s="13">
        <f t="shared" si="0"/>
        <v>2007</v>
      </c>
      <c r="C18" s="28">
        <v>266745793.32102999</v>
      </c>
      <c r="D18">
        <v>274659731.43098104</v>
      </c>
      <c r="E18" s="12">
        <f t="shared" si="1"/>
        <v>2.9668464538545065E-2</v>
      </c>
    </row>
    <row r="19" spans="1:5" x14ac:dyDescent="0.25">
      <c r="A19" s="8">
        <v>39234</v>
      </c>
      <c r="B19" s="13">
        <f t="shared" si="0"/>
        <v>2007</v>
      </c>
      <c r="C19" s="28">
        <v>302853374.67228395</v>
      </c>
      <c r="D19">
        <v>295711169.93132424</v>
      </c>
      <c r="E19" s="12">
        <f t="shared" si="1"/>
        <v>2.3583044926239458E-2</v>
      </c>
    </row>
    <row r="20" spans="1:5" x14ac:dyDescent="0.25">
      <c r="A20" s="8">
        <v>39264</v>
      </c>
      <c r="B20" s="13">
        <f t="shared" si="0"/>
        <v>2007</v>
      </c>
      <c r="C20" s="28">
        <v>300346552.09860498</v>
      </c>
      <c r="D20">
        <v>300542633.73183036</v>
      </c>
      <c r="E20" s="12">
        <f t="shared" si="1"/>
        <v>6.5285128747210317E-4</v>
      </c>
    </row>
    <row r="21" spans="1:5" x14ac:dyDescent="0.25">
      <c r="A21" s="8">
        <v>39295</v>
      </c>
      <c r="B21" s="13">
        <f t="shared" si="0"/>
        <v>2007</v>
      </c>
      <c r="C21" s="28">
        <v>315923049.58981103</v>
      </c>
      <c r="D21">
        <v>315517648.4502213</v>
      </c>
      <c r="E21" s="12">
        <f t="shared" si="1"/>
        <v>1.2832274825027572E-3</v>
      </c>
    </row>
    <row r="22" spans="1:5" x14ac:dyDescent="0.25">
      <c r="A22" s="8">
        <v>39326</v>
      </c>
      <c r="B22" s="13">
        <f t="shared" si="0"/>
        <v>2007</v>
      </c>
      <c r="C22" s="28">
        <v>279119816.78606105</v>
      </c>
      <c r="D22">
        <v>268673693.23286355</v>
      </c>
      <c r="E22" s="12">
        <f t="shared" si="1"/>
        <v>3.7425230761039867E-2</v>
      </c>
    </row>
    <row r="23" spans="1:5" x14ac:dyDescent="0.25">
      <c r="A23" s="8">
        <v>39356</v>
      </c>
      <c r="B23" s="13">
        <f t="shared" si="0"/>
        <v>2007</v>
      </c>
      <c r="C23" s="28">
        <v>274138531.02196902</v>
      </c>
      <c r="D23">
        <v>275461774.05538064</v>
      </c>
      <c r="E23" s="12">
        <f t="shared" si="1"/>
        <v>4.8269137084767533E-3</v>
      </c>
    </row>
    <row r="24" spans="1:5" x14ac:dyDescent="0.25">
      <c r="A24" s="8">
        <v>39387</v>
      </c>
      <c r="B24" s="13">
        <f t="shared" si="0"/>
        <v>2007</v>
      </c>
      <c r="C24" s="28">
        <v>272761840.89269102</v>
      </c>
      <c r="D24">
        <v>276948914.97264069</v>
      </c>
      <c r="E24" s="12">
        <f t="shared" si="1"/>
        <v>1.5350659264676764E-2</v>
      </c>
    </row>
    <row r="25" spans="1:5" x14ac:dyDescent="0.25">
      <c r="A25" s="8">
        <v>39417</v>
      </c>
      <c r="B25" s="13">
        <f t="shared" si="0"/>
        <v>2007</v>
      </c>
      <c r="C25" s="28">
        <v>293092284.00448501</v>
      </c>
      <c r="D25">
        <v>288349432.95073551</v>
      </c>
      <c r="E25" s="12">
        <f t="shared" si="1"/>
        <v>1.6182108204789603E-2</v>
      </c>
    </row>
    <row r="26" spans="1:5" x14ac:dyDescent="0.25">
      <c r="A26" s="8">
        <v>39448</v>
      </c>
      <c r="B26" s="13">
        <f t="shared" si="0"/>
        <v>2008</v>
      </c>
      <c r="C26" s="28">
        <v>299942704.32808298</v>
      </c>
      <c r="D26">
        <v>289638581.57900023</v>
      </c>
      <c r="E26" s="12">
        <f t="shared" si="1"/>
        <v>3.4353636879301791E-2</v>
      </c>
    </row>
    <row r="27" spans="1:5" x14ac:dyDescent="0.25">
      <c r="A27" s="8">
        <v>39479</v>
      </c>
      <c r="B27" s="13">
        <f t="shared" si="0"/>
        <v>2008</v>
      </c>
      <c r="C27" s="28">
        <v>284522941.95013797</v>
      </c>
      <c r="D27">
        <v>280350577.63581526</v>
      </c>
      <c r="E27" s="12">
        <f t="shared" si="1"/>
        <v>1.4664421384529011E-2</v>
      </c>
    </row>
    <row r="28" spans="1:5" x14ac:dyDescent="0.25">
      <c r="A28" s="8">
        <v>39508</v>
      </c>
      <c r="B28" s="13">
        <f t="shared" si="0"/>
        <v>2008</v>
      </c>
      <c r="C28" s="28">
        <v>283806794.03550196</v>
      </c>
      <c r="D28">
        <v>283078218.31230295</v>
      </c>
      <c r="E28" s="12">
        <f t="shared" si="1"/>
        <v>2.5671539177736205E-3</v>
      </c>
    </row>
    <row r="29" spans="1:5" x14ac:dyDescent="0.25">
      <c r="A29" s="8">
        <v>39539</v>
      </c>
      <c r="B29" s="13">
        <f t="shared" si="0"/>
        <v>2008</v>
      </c>
      <c r="C29" s="28">
        <v>253449569.99474803</v>
      </c>
      <c r="D29">
        <v>260055635.01346976</v>
      </c>
      <c r="E29" s="12">
        <f t="shared" si="1"/>
        <v>2.6064613243804755E-2</v>
      </c>
    </row>
    <row r="30" spans="1:5" x14ac:dyDescent="0.25">
      <c r="A30" s="8">
        <v>39569</v>
      </c>
      <c r="B30" s="13">
        <f t="shared" si="0"/>
        <v>2008</v>
      </c>
      <c r="C30" s="28">
        <v>246869500.401784</v>
      </c>
      <c r="D30">
        <v>260417357.05089289</v>
      </c>
      <c r="E30" s="12">
        <f t="shared" si="1"/>
        <v>5.4878616544609751E-2</v>
      </c>
    </row>
    <row r="31" spans="1:5" x14ac:dyDescent="0.25">
      <c r="A31" s="8">
        <v>39600</v>
      </c>
      <c r="B31" s="13">
        <f t="shared" si="0"/>
        <v>2008</v>
      </c>
      <c r="C31" s="28">
        <v>286127652.243559</v>
      </c>
      <c r="D31">
        <v>290694022.40872198</v>
      </c>
      <c r="E31" s="12">
        <f t="shared" si="1"/>
        <v>1.5959206072386083E-2</v>
      </c>
    </row>
    <row r="32" spans="1:5" x14ac:dyDescent="0.25">
      <c r="A32" s="8">
        <v>39630</v>
      </c>
      <c r="B32" s="13">
        <f t="shared" si="0"/>
        <v>2008</v>
      </c>
      <c r="C32" s="28">
        <v>317526292.285842</v>
      </c>
      <c r="D32">
        <v>318478801.03081989</v>
      </c>
      <c r="E32" s="12">
        <f t="shared" si="1"/>
        <v>2.9997791304804092E-3</v>
      </c>
    </row>
    <row r="33" spans="1:5" x14ac:dyDescent="0.25">
      <c r="A33" s="8">
        <v>39661</v>
      </c>
      <c r="B33" s="13">
        <f t="shared" si="0"/>
        <v>2008</v>
      </c>
      <c r="C33" s="28">
        <v>291847639.99725401</v>
      </c>
      <c r="D33">
        <v>282983497.10680509</v>
      </c>
      <c r="E33" s="12">
        <f t="shared" si="1"/>
        <v>3.0372501523508396E-2</v>
      </c>
    </row>
    <row r="34" spans="1:5" x14ac:dyDescent="0.25">
      <c r="A34" s="8">
        <v>39692</v>
      </c>
      <c r="B34" s="13">
        <f t="shared" ref="B34:B65" si="2">YEAR(A34)</f>
        <v>2008</v>
      </c>
      <c r="C34" s="28">
        <v>282147093.68074501</v>
      </c>
      <c r="D34">
        <v>260265900.86350852</v>
      </c>
      <c r="E34" s="12">
        <f t="shared" ref="E34:E65" si="3">ABS(D34-C34)/C34</f>
        <v>7.7552430300754691E-2</v>
      </c>
    </row>
    <row r="35" spans="1:5" x14ac:dyDescent="0.25">
      <c r="A35" s="8">
        <v>39722</v>
      </c>
      <c r="B35" s="13">
        <f t="shared" si="2"/>
        <v>2008</v>
      </c>
      <c r="C35" s="28">
        <v>260387807.154396</v>
      </c>
      <c r="D35">
        <v>266887724.60586661</v>
      </c>
      <c r="E35" s="12">
        <f t="shared" si="3"/>
        <v>2.4962449365444023E-2</v>
      </c>
    </row>
    <row r="36" spans="1:5" x14ac:dyDescent="0.25">
      <c r="A36" s="8">
        <v>39753</v>
      </c>
      <c r="B36" s="13">
        <f t="shared" si="2"/>
        <v>2008</v>
      </c>
      <c r="C36" s="28">
        <v>267098290.25076997</v>
      </c>
      <c r="D36">
        <v>270840148.41770476</v>
      </c>
      <c r="E36" s="12">
        <f t="shared" si="3"/>
        <v>1.4009292846546034E-2</v>
      </c>
    </row>
    <row r="37" spans="1:5" x14ac:dyDescent="0.25">
      <c r="A37" s="8">
        <v>39783</v>
      </c>
      <c r="B37" s="13">
        <f t="shared" si="2"/>
        <v>2008</v>
      </c>
      <c r="C37" s="28">
        <v>296358423.28860795</v>
      </c>
      <c r="D37">
        <v>291318363.09508407</v>
      </c>
      <c r="E37" s="12">
        <f t="shared" si="3"/>
        <v>1.700663722527513E-2</v>
      </c>
    </row>
    <row r="38" spans="1:5" x14ac:dyDescent="0.25">
      <c r="A38" s="8">
        <v>39814</v>
      </c>
      <c r="B38" s="13">
        <f t="shared" si="2"/>
        <v>2009</v>
      </c>
      <c r="C38" s="28">
        <v>305668858.53714204</v>
      </c>
      <c r="D38">
        <v>299906838.73368657</v>
      </c>
      <c r="E38" s="12">
        <f t="shared" si="3"/>
        <v>1.8850529396521185E-2</v>
      </c>
    </row>
    <row r="39" spans="1:5" x14ac:dyDescent="0.25">
      <c r="A39" s="8">
        <v>39845</v>
      </c>
      <c r="B39" s="13">
        <f t="shared" si="2"/>
        <v>2009</v>
      </c>
      <c r="C39" s="28">
        <v>262596040.12950501</v>
      </c>
      <c r="D39">
        <v>266264900.29826874</v>
      </c>
      <c r="E39" s="12">
        <f t="shared" si="3"/>
        <v>1.397149845425829E-2</v>
      </c>
    </row>
    <row r="40" spans="1:5" x14ac:dyDescent="0.25">
      <c r="A40" s="8">
        <v>39873</v>
      </c>
      <c r="B40" s="13">
        <f t="shared" si="2"/>
        <v>2009</v>
      </c>
      <c r="C40" s="28">
        <v>276462970.64750099</v>
      </c>
      <c r="D40">
        <v>280544946.62538713</v>
      </c>
      <c r="E40" s="12">
        <f t="shared" si="3"/>
        <v>1.4765000782295682E-2</v>
      </c>
    </row>
    <row r="41" spans="1:5" x14ac:dyDescent="0.25">
      <c r="A41" s="8">
        <v>39904</v>
      </c>
      <c r="B41" s="13">
        <f t="shared" si="2"/>
        <v>2009</v>
      </c>
      <c r="C41" s="28">
        <v>249154028.972579</v>
      </c>
      <c r="D41">
        <v>259019797.76858169</v>
      </c>
      <c r="E41" s="12">
        <f t="shared" si="3"/>
        <v>3.9597067070059208E-2</v>
      </c>
    </row>
    <row r="42" spans="1:5" x14ac:dyDescent="0.25">
      <c r="A42" s="8">
        <v>39934</v>
      </c>
      <c r="B42" s="13">
        <f t="shared" si="2"/>
        <v>2009</v>
      </c>
      <c r="C42" s="28">
        <v>248973832.55212599</v>
      </c>
      <c r="D42">
        <v>253329256.33784938</v>
      </c>
      <c r="E42" s="12">
        <f t="shared" si="3"/>
        <v>1.7493500184649013E-2</v>
      </c>
    </row>
    <row r="43" spans="1:5" x14ac:dyDescent="0.25">
      <c r="A43" s="8">
        <v>39965</v>
      </c>
      <c r="B43" s="13">
        <f t="shared" si="2"/>
        <v>2009</v>
      </c>
      <c r="C43" s="28">
        <v>263632256.13721699</v>
      </c>
      <c r="D43">
        <v>269419846.2721507</v>
      </c>
      <c r="E43" s="12">
        <f t="shared" si="3"/>
        <v>2.1953270133687086E-2</v>
      </c>
    </row>
    <row r="44" spans="1:5" x14ac:dyDescent="0.25">
      <c r="A44" s="8">
        <v>39995</v>
      </c>
      <c r="B44" s="13">
        <f t="shared" si="2"/>
        <v>2009</v>
      </c>
      <c r="C44" s="28">
        <v>272951410.853921</v>
      </c>
      <c r="D44">
        <v>267535198.3270638</v>
      </c>
      <c r="E44" s="12">
        <f t="shared" si="3"/>
        <v>1.9843138051247749E-2</v>
      </c>
    </row>
    <row r="45" spans="1:5" x14ac:dyDescent="0.25">
      <c r="A45" s="8">
        <v>40026</v>
      </c>
      <c r="B45" s="13">
        <f t="shared" si="2"/>
        <v>2009</v>
      </c>
      <c r="C45" s="28">
        <v>298728244.69562304</v>
      </c>
      <c r="D45">
        <v>294662102.41889948</v>
      </c>
      <c r="E45" s="12">
        <f t="shared" si="3"/>
        <v>1.3611509286196199E-2</v>
      </c>
    </row>
    <row r="46" spans="1:5" x14ac:dyDescent="0.25">
      <c r="A46" s="8">
        <v>40057</v>
      </c>
      <c r="B46" s="13">
        <f t="shared" si="2"/>
        <v>2009</v>
      </c>
      <c r="C46" s="28">
        <v>262187811.861671</v>
      </c>
      <c r="D46">
        <v>254724600.86461306</v>
      </c>
      <c r="E46" s="12">
        <f t="shared" si="3"/>
        <v>2.8465133234322492E-2</v>
      </c>
    </row>
    <row r="47" spans="1:5" x14ac:dyDescent="0.25">
      <c r="A47" s="8">
        <v>40087</v>
      </c>
      <c r="B47" s="13">
        <f t="shared" si="2"/>
        <v>2009</v>
      </c>
      <c r="C47" s="28">
        <v>257252255.29813802</v>
      </c>
      <c r="D47">
        <v>263314454.80371428</v>
      </c>
      <c r="E47" s="12">
        <f t="shared" si="3"/>
        <v>2.3565194787313223E-2</v>
      </c>
    </row>
    <row r="48" spans="1:5" x14ac:dyDescent="0.25">
      <c r="A48" s="8">
        <v>40118</v>
      </c>
      <c r="B48" s="13">
        <f t="shared" si="2"/>
        <v>2009</v>
      </c>
      <c r="C48" s="28">
        <v>256518679.56912902</v>
      </c>
      <c r="D48">
        <v>262657094.31542063</v>
      </c>
      <c r="E48" s="12">
        <f t="shared" si="3"/>
        <v>2.3929698829739107E-2</v>
      </c>
    </row>
    <row r="49" spans="1:5" x14ac:dyDescent="0.25">
      <c r="A49" s="8">
        <v>40148</v>
      </c>
      <c r="B49" s="13">
        <f t="shared" si="2"/>
        <v>2009</v>
      </c>
      <c r="C49" s="28">
        <v>291040253.63740605</v>
      </c>
      <c r="D49">
        <v>286374995.25286096</v>
      </c>
      <c r="E49" s="12">
        <f t="shared" si="3"/>
        <v>1.6029598401729416E-2</v>
      </c>
    </row>
    <row r="50" spans="1:5" x14ac:dyDescent="0.25">
      <c r="A50" s="8">
        <v>40179</v>
      </c>
      <c r="B50" s="13">
        <f t="shared" si="2"/>
        <v>2010</v>
      </c>
      <c r="C50" s="28">
        <v>299693945.09863394</v>
      </c>
      <c r="D50">
        <v>287409500.70579726</v>
      </c>
      <c r="E50" s="12">
        <f t="shared" si="3"/>
        <v>4.0989965242019449E-2</v>
      </c>
    </row>
    <row r="51" spans="1:5" x14ac:dyDescent="0.25">
      <c r="A51" s="8">
        <v>40210</v>
      </c>
      <c r="B51" s="13">
        <f t="shared" si="2"/>
        <v>2010</v>
      </c>
      <c r="C51" s="28">
        <v>266679318.68030301</v>
      </c>
      <c r="D51">
        <v>265223158.49371982</v>
      </c>
      <c r="E51" s="12">
        <f t="shared" si="3"/>
        <v>5.4603416334989439E-3</v>
      </c>
    </row>
    <row r="52" spans="1:5" x14ac:dyDescent="0.25">
      <c r="A52" s="8">
        <v>40238</v>
      </c>
      <c r="B52" s="13">
        <f t="shared" si="2"/>
        <v>2010</v>
      </c>
      <c r="C52" s="28">
        <v>267938979.41640699</v>
      </c>
      <c r="D52">
        <v>274544455.77250189</v>
      </c>
      <c r="E52" s="12">
        <f t="shared" si="3"/>
        <v>2.4652913026996535E-2</v>
      </c>
    </row>
    <row r="53" spans="1:5" x14ac:dyDescent="0.25">
      <c r="A53" s="8">
        <v>40269</v>
      </c>
      <c r="B53" s="13">
        <f t="shared" si="2"/>
        <v>2010</v>
      </c>
      <c r="C53" s="28">
        <v>241174662.588337</v>
      </c>
      <c r="D53">
        <v>249605396.25973427</v>
      </c>
      <c r="E53" s="12">
        <f t="shared" si="3"/>
        <v>3.4956962646560251E-2</v>
      </c>
    </row>
    <row r="54" spans="1:5" x14ac:dyDescent="0.25">
      <c r="A54" s="8">
        <v>40299</v>
      </c>
      <c r="B54" s="13">
        <f t="shared" si="2"/>
        <v>2010</v>
      </c>
      <c r="C54" s="28">
        <v>267192400.38942596</v>
      </c>
      <c r="D54">
        <v>272097913.98609394</v>
      </c>
      <c r="E54" s="12">
        <f t="shared" si="3"/>
        <v>1.8359480245389904E-2</v>
      </c>
    </row>
    <row r="55" spans="1:5" x14ac:dyDescent="0.25">
      <c r="A55" s="8">
        <v>40330</v>
      </c>
      <c r="B55" s="13">
        <f t="shared" si="2"/>
        <v>2010</v>
      </c>
      <c r="C55" s="28">
        <v>286501881.53331602</v>
      </c>
      <c r="D55">
        <v>281747737.5446257</v>
      </c>
      <c r="E55" s="12">
        <f t="shared" si="3"/>
        <v>1.6593761839352801E-2</v>
      </c>
    </row>
    <row r="56" spans="1:5" x14ac:dyDescent="0.25">
      <c r="A56" s="8">
        <v>40360</v>
      </c>
      <c r="B56" s="13">
        <f t="shared" si="2"/>
        <v>2010</v>
      </c>
      <c r="C56" s="28">
        <v>332611858.49771202</v>
      </c>
      <c r="D56">
        <v>336258977.53780365</v>
      </c>
      <c r="E56" s="12">
        <f t="shared" si="3"/>
        <v>1.0965090230289314E-2</v>
      </c>
    </row>
    <row r="57" spans="1:5" x14ac:dyDescent="0.25">
      <c r="A57" s="8">
        <v>40391</v>
      </c>
      <c r="B57" s="13">
        <f t="shared" si="2"/>
        <v>2010</v>
      </c>
      <c r="C57" s="28">
        <v>323581549.93655503</v>
      </c>
      <c r="D57">
        <v>330591770.62929988</v>
      </c>
      <c r="E57" s="12">
        <f t="shared" si="3"/>
        <v>2.1664463545957278E-2</v>
      </c>
    </row>
    <row r="58" spans="1:5" x14ac:dyDescent="0.25">
      <c r="A58" s="8">
        <v>40422</v>
      </c>
      <c r="B58" s="13">
        <f t="shared" si="2"/>
        <v>2010</v>
      </c>
      <c r="C58" s="28">
        <v>262423718.80932599</v>
      </c>
      <c r="D58">
        <v>260125015.65685409</v>
      </c>
      <c r="E58" s="12">
        <f t="shared" si="3"/>
        <v>8.7595098602428947E-3</v>
      </c>
    </row>
    <row r="59" spans="1:5" x14ac:dyDescent="0.25">
      <c r="A59" s="8">
        <v>40452</v>
      </c>
      <c r="B59" s="13">
        <f t="shared" si="2"/>
        <v>2010</v>
      </c>
      <c r="C59" s="28">
        <v>252737833.92640099</v>
      </c>
      <c r="D59">
        <v>255436788.46009505</v>
      </c>
      <c r="E59" s="12">
        <f t="shared" si="3"/>
        <v>1.0678870241801681E-2</v>
      </c>
    </row>
    <row r="60" spans="1:5" x14ac:dyDescent="0.25">
      <c r="A60" s="8">
        <v>40483</v>
      </c>
      <c r="B60" s="13">
        <f t="shared" si="2"/>
        <v>2010</v>
      </c>
      <c r="C60" s="28">
        <v>261356987.16899699</v>
      </c>
      <c r="D60">
        <v>266981577.13833368</v>
      </c>
      <c r="E60" s="12">
        <f t="shared" si="3"/>
        <v>2.1520717813064444E-2</v>
      </c>
    </row>
    <row r="61" spans="1:5" x14ac:dyDescent="0.25">
      <c r="A61" s="8">
        <v>40513</v>
      </c>
      <c r="B61" s="13">
        <f t="shared" si="2"/>
        <v>2010</v>
      </c>
      <c r="C61" s="28">
        <v>291575698.46674001</v>
      </c>
      <c r="D61">
        <v>290100368.99917239</v>
      </c>
      <c r="E61" s="12">
        <f t="shared" si="3"/>
        <v>5.0598505819438623E-3</v>
      </c>
    </row>
    <row r="62" spans="1:5" x14ac:dyDescent="0.25">
      <c r="A62" s="8">
        <v>40544</v>
      </c>
      <c r="B62" s="13">
        <f t="shared" si="2"/>
        <v>2011</v>
      </c>
      <c r="C62" s="28">
        <v>299028119.50060898</v>
      </c>
      <c r="D62">
        <v>290410157.66506022</v>
      </c>
      <c r="E62" s="12">
        <f t="shared" si="3"/>
        <v>2.8819904462299935E-2</v>
      </c>
    </row>
    <row r="63" spans="1:5" x14ac:dyDescent="0.25">
      <c r="A63" s="8">
        <v>40575</v>
      </c>
      <c r="B63" s="13">
        <f t="shared" si="2"/>
        <v>2011</v>
      </c>
      <c r="C63" s="28">
        <v>267752051.99860099</v>
      </c>
      <c r="D63">
        <v>266763503.73685336</v>
      </c>
      <c r="E63" s="12">
        <f t="shared" si="3"/>
        <v>3.6920287047988473E-3</v>
      </c>
    </row>
    <row r="64" spans="1:5" x14ac:dyDescent="0.25">
      <c r="A64" s="8">
        <v>40603</v>
      </c>
      <c r="B64" s="13">
        <f t="shared" si="2"/>
        <v>2011</v>
      </c>
      <c r="C64" s="28">
        <v>281118404.318618</v>
      </c>
      <c r="D64">
        <v>283226726.35623908</v>
      </c>
      <c r="E64" s="12">
        <f t="shared" si="3"/>
        <v>7.4997652420918009E-3</v>
      </c>
    </row>
    <row r="65" spans="1:5" x14ac:dyDescent="0.25">
      <c r="A65" s="8">
        <v>40634</v>
      </c>
      <c r="B65" s="13">
        <f t="shared" si="2"/>
        <v>2011</v>
      </c>
      <c r="C65" s="28">
        <v>249463912.47478601</v>
      </c>
      <c r="D65">
        <v>252492111.45533252</v>
      </c>
      <c r="E65" s="12">
        <f t="shared" si="3"/>
        <v>1.2138825814545711E-2</v>
      </c>
    </row>
    <row r="66" spans="1:5" x14ac:dyDescent="0.25">
      <c r="A66" s="8">
        <v>40664</v>
      </c>
      <c r="B66" s="13">
        <f t="shared" ref="B66:B97" si="4">YEAR(A66)</f>
        <v>2011</v>
      </c>
      <c r="C66" s="28">
        <v>257879391.42596701</v>
      </c>
      <c r="D66">
        <v>260101892.80459923</v>
      </c>
      <c r="E66" s="12">
        <f t="shared" ref="E66:E97" si="5">ABS(D66-C66)/C66</f>
        <v>8.6183753046053767E-3</v>
      </c>
    </row>
    <row r="67" spans="1:5" x14ac:dyDescent="0.25">
      <c r="A67" s="8">
        <v>40695</v>
      </c>
      <c r="B67" s="13">
        <f t="shared" si="4"/>
        <v>2011</v>
      </c>
      <c r="C67" s="28">
        <v>277024119.36416501</v>
      </c>
      <c r="D67">
        <v>267306127.06644541</v>
      </c>
      <c r="E67" s="12">
        <f t="shared" si="5"/>
        <v>3.5079950150278094E-2</v>
      </c>
    </row>
    <row r="68" spans="1:5" x14ac:dyDescent="0.25">
      <c r="A68" s="8">
        <v>40725</v>
      </c>
      <c r="B68" s="13">
        <f t="shared" si="4"/>
        <v>2011</v>
      </c>
      <c r="C68" s="28">
        <v>340586637.676503</v>
      </c>
      <c r="D68">
        <v>355255608.90817916</v>
      </c>
      <c r="E68" s="12">
        <f t="shared" si="5"/>
        <v>4.3069720326518172E-2</v>
      </c>
    </row>
    <row r="69" spans="1:5" x14ac:dyDescent="0.25">
      <c r="A69" s="8">
        <v>40756</v>
      </c>
      <c r="B69" s="13">
        <f t="shared" si="4"/>
        <v>2011</v>
      </c>
      <c r="C69" s="28">
        <v>309451261.567936</v>
      </c>
      <c r="D69">
        <v>302250372.49597263</v>
      </c>
      <c r="E69" s="12">
        <f t="shared" si="5"/>
        <v>2.326986497155549E-2</v>
      </c>
    </row>
    <row r="70" spans="1:5" x14ac:dyDescent="0.25">
      <c r="A70" s="8">
        <v>40787</v>
      </c>
      <c r="B70" s="13">
        <f t="shared" si="4"/>
        <v>2011</v>
      </c>
      <c r="C70" s="28">
        <v>268737197.70178598</v>
      </c>
      <c r="D70">
        <v>261084208.61534649</v>
      </c>
      <c r="E70" s="12">
        <f t="shared" si="5"/>
        <v>2.847759503294333E-2</v>
      </c>
    </row>
    <row r="71" spans="1:5" x14ac:dyDescent="0.25">
      <c r="A71" s="8">
        <v>40817</v>
      </c>
      <c r="B71" s="13">
        <f t="shared" si="4"/>
        <v>2011</v>
      </c>
      <c r="C71" s="28">
        <v>255540406.367055</v>
      </c>
      <c r="D71">
        <v>253542328.21337444</v>
      </c>
      <c r="E71" s="12">
        <f t="shared" si="5"/>
        <v>7.8190301959939323E-3</v>
      </c>
    </row>
    <row r="72" spans="1:5" x14ac:dyDescent="0.25">
      <c r="A72" s="8">
        <v>40848</v>
      </c>
      <c r="B72" s="13">
        <f t="shared" si="4"/>
        <v>2011</v>
      </c>
      <c r="C72" s="28">
        <v>254956505.45236599</v>
      </c>
      <c r="D72">
        <v>260936376.79387498</v>
      </c>
      <c r="E72" s="12">
        <f t="shared" si="5"/>
        <v>2.3454476405295001E-2</v>
      </c>
    </row>
    <row r="73" spans="1:5" x14ac:dyDescent="0.25">
      <c r="A73" s="8">
        <v>40878</v>
      </c>
      <c r="B73" s="13">
        <f t="shared" si="4"/>
        <v>2011</v>
      </c>
      <c r="C73" s="28">
        <v>276176636.611651</v>
      </c>
      <c r="D73">
        <v>275262702.22125447</v>
      </c>
      <c r="E73" s="12">
        <f t="shared" si="5"/>
        <v>3.3092386148567479E-3</v>
      </c>
    </row>
    <row r="74" spans="1:5" x14ac:dyDescent="0.25">
      <c r="A74" s="8">
        <v>40909</v>
      </c>
      <c r="B74" s="13">
        <f t="shared" si="4"/>
        <v>2012</v>
      </c>
      <c r="C74" s="29">
        <v>288756707.62549597</v>
      </c>
      <c r="D74">
        <v>280447384.37006116</v>
      </c>
      <c r="E74" s="12">
        <f t="shared" si="5"/>
        <v>2.8776208607460704E-2</v>
      </c>
    </row>
    <row r="75" spans="1:5" x14ac:dyDescent="0.25">
      <c r="A75" s="8">
        <v>40940</v>
      </c>
      <c r="B75" s="13">
        <f t="shared" si="4"/>
        <v>2012</v>
      </c>
      <c r="C75" s="29">
        <v>263542807.65171102</v>
      </c>
      <c r="D75">
        <v>263405042.86722946</v>
      </c>
      <c r="E75" s="12">
        <f t="shared" si="5"/>
        <v>5.2274158308133513E-4</v>
      </c>
    </row>
    <row r="76" spans="1:5" x14ac:dyDescent="0.25">
      <c r="A76" s="8">
        <v>40969</v>
      </c>
      <c r="B76" s="13">
        <f t="shared" si="4"/>
        <v>2012</v>
      </c>
      <c r="C76" s="29">
        <v>262902298.90142804</v>
      </c>
      <c r="D76">
        <v>263243745.8350032</v>
      </c>
      <c r="E76" s="12">
        <f t="shared" si="5"/>
        <v>1.2987597864375262E-3</v>
      </c>
    </row>
    <row r="77" spans="1:5" x14ac:dyDescent="0.25">
      <c r="A77" s="8">
        <v>41000</v>
      </c>
      <c r="B77" s="13">
        <f t="shared" si="4"/>
        <v>2012</v>
      </c>
      <c r="C77" s="29">
        <v>241397332.90564799</v>
      </c>
      <c r="D77">
        <v>251572857.77883339</v>
      </c>
      <c r="E77" s="12">
        <f t="shared" si="5"/>
        <v>4.2152598583856678E-2</v>
      </c>
    </row>
    <row r="78" spans="1:5" x14ac:dyDescent="0.25">
      <c r="A78" s="8">
        <v>41030</v>
      </c>
      <c r="B78" s="13">
        <f t="shared" si="4"/>
        <v>2012</v>
      </c>
      <c r="C78" s="29">
        <v>264317392.02713999</v>
      </c>
      <c r="D78">
        <v>266488477.82871783</v>
      </c>
      <c r="E78" s="12">
        <f t="shared" si="5"/>
        <v>8.2139347128353558E-3</v>
      </c>
    </row>
    <row r="79" spans="1:5" x14ac:dyDescent="0.25">
      <c r="A79" s="8">
        <v>41061</v>
      </c>
      <c r="B79" s="13">
        <f t="shared" si="4"/>
        <v>2012</v>
      </c>
      <c r="C79" s="29">
        <v>290984638.05059999</v>
      </c>
      <c r="D79">
        <v>295288648.45149064</v>
      </c>
      <c r="E79" s="12">
        <f t="shared" si="5"/>
        <v>1.4791194578946171E-2</v>
      </c>
    </row>
    <row r="80" spans="1:5" x14ac:dyDescent="0.25">
      <c r="A80" s="8">
        <v>41091</v>
      </c>
      <c r="B80" s="13">
        <f t="shared" si="4"/>
        <v>2012</v>
      </c>
      <c r="C80" s="29">
        <v>340224689.89488</v>
      </c>
      <c r="D80">
        <v>356418798.87659717</v>
      </c>
      <c r="E80" s="12">
        <f t="shared" si="5"/>
        <v>4.7598276852631419E-2</v>
      </c>
    </row>
    <row r="81" spans="1:5" x14ac:dyDescent="0.25">
      <c r="A81" s="8">
        <v>41122</v>
      </c>
      <c r="B81" s="13">
        <f t="shared" si="4"/>
        <v>2012</v>
      </c>
      <c r="C81" s="29">
        <v>304103463.34671998</v>
      </c>
      <c r="D81">
        <v>299426366.49974638</v>
      </c>
      <c r="E81" s="12">
        <f t="shared" si="5"/>
        <v>1.5379952584233022E-2</v>
      </c>
    </row>
    <row r="82" spans="1:5" x14ac:dyDescent="0.25">
      <c r="A82" s="8">
        <v>41153</v>
      </c>
      <c r="B82" s="13">
        <f t="shared" si="4"/>
        <v>2012</v>
      </c>
      <c r="C82" s="29">
        <v>261431887.73005</v>
      </c>
      <c r="D82">
        <v>257515072.63047022</v>
      </c>
      <c r="E82" s="12">
        <f t="shared" si="5"/>
        <v>1.4982162786600141E-2</v>
      </c>
    </row>
    <row r="83" spans="1:5" x14ac:dyDescent="0.25">
      <c r="A83" s="8">
        <v>41183</v>
      </c>
      <c r="B83" s="13">
        <f t="shared" si="4"/>
        <v>2012</v>
      </c>
      <c r="C83" s="29">
        <v>253090683.79527998</v>
      </c>
      <c r="D83">
        <v>258525410.50780696</v>
      </c>
      <c r="E83" s="12">
        <f t="shared" si="5"/>
        <v>2.1473436441947501E-2</v>
      </c>
    </row>
    <row r="84" spans="1:5" x14ac:dyDescent="0.25">
      <c r="A84" s="8">
        <v>41214</v>
      </c>
      <c r="B84" s="13">
        <f t="shared" si="4"/>
        <v>2012</v>
      </c>
      <c r="C84" s="29">
        <v>260257012.58787</v>
      </c>
      <c r="D84">
        <v>265329538.82012463</v>
      </c>
      <c r="E84" s="12">
        <f t="shared" si="5"/>
        <v>1.9490449774305307E-2</v>
      </c>
    </row>
    <row r="85" spans="1:5" x14ac:dyDescent="0.25">
      <c r="A85" s="8">
        <v>41244</v>
      </c>
      <c r="B85" s="13">
        <f t="shared" si="4"/>
        <v>2012</v>
      </c>
      <c r="C85" s="29">
        <v>271318512.68822998</v>
      </c>
      <c r="D85">
        <v>271948710.99542409</v>
      </c>
      <c r="E85" s="12">
        <f t="shared" si="5"/>
        <v>2.3227250545865617E-3</v>
      </c>
    </row>
    <row r="86" spans="1:5" x14ac:dyDescent="0.25">
      <c r="A86" s="8">
        <v>41275</v>
      </c>
      <c r="B86" s="13">
        <f t="shared" si="4"/>
        <v>2013</v>
      </c>
      <c r="C86" s="29">
        <v>289028083.10213</v>
      </c>
      <c r="D86">
        <v>282806083.24610853</v>
      </c>
      <c r="E86" s="12">
        <f t="shared" si="5"/>
        <v>2.1527319384472679E-2</v>
      </c>
    </row>
    <row r="87" spans="1:5" x14ac:dyDescent="0.25">
      <c r="A87" s="8">
        <v>41306</v>
      </c>
      <c r="B87" s="13">
        <f t="shared" si="4"/>
        <v>2013</v>
      </c>
      <c r="C87" s="29">
        <v>262923882.88510999</v>
      </c>
      <c r="D87">
        <v>263379400.44161326</v>
      </c>
      <c r="E87" s="12">
        <f t="shared" si="5"/>
        <v>1.7325073382638042E-3</v>
      </c>
    </row>
    <row r="88" spans="1:5" x14ac:dyDescent="0.25">
      <c r="A88" s="8">
        <v>41334</v>
      </c>
      <c r="B88" s="13">
        <f t="shared" si="4"/>
        <v>2013</v>
      </c>
      <c r="C88" s="29">
        <v>276399140.06084001</v>
      </c>
      <c r="D88">
        <v>274047061.19655436</v>
      </c>
      <c r="E88" s="12">
        <f t="shared" si="5"/>
        <v>8.5097184592105336E-3</v>
      </c>
    </row>
    <row r="89" spans="1:5" x14ac:dyDescent="0.25">
      <c r="A89" s="8">
        <v>41365</v>
      </c>
      <c r="B89" s="13">
        <f t="shared" si="4"/>
        <v>2013</v>
      </c>
      <c r="C89" s="29">
        <v>251559657.87858999</v>
      </c>
      <c r="D89">
        <v>256778671.18565387</v>
      </c>
      <c r="E89" s="12">
        <f t="shared" si="5"/>
        <v>2.0746622694099565E-2</v>
      </c>
    </row>
    <row r="90" spans="1:5" x14ac:dyDescent="0.25">
      <c r="A90" s="8">
        <v>41395</v>
      </c>
      <c r="B90" s="13">
        <f t="shared" si="4"/>
        <v>2013</v>
      </c>
      <c r="C90" s="29">
        <v>259292767.38784999</v>
      </c>
      <c r="D90">
        <v>267008312.25505012</v>
      </c>
      <c r="E90" s="12">
        <f t="shared" si="5"/>
        <v>2.9756112925661472E-2</v>
      </c>
    </row>
    <row r="91" spans="1:5" x14ac:dyDescent="0.25">
      <c r="A91" s="8">
        <v>41426</v>
      </c>
      <c r="B91" s="13">
        <f t="shared" si="4"/>
        <v>2013</v>
      </c>
      <c r="C91" s="29">
        <v>276488890.97894996</v>
      </c>
      <c r="D91">
        <v>272023784.95604086</v>
      </c>
      <c r="E91" s="12">
        <f t="shared" si="5"/>
        <v>1.6149314379683515E-2</v>
      </c>
    </row>
    <row r="92" spans="1:5" x14ac:dyDescent="0.25">
      <c r="A92" s="8">
        <v>41456</v>
      </c>
      <c r="B92" s="13">
        <f t="shared" si="4"/>
        <v>2013</v>
      </c>
      <c r="C92" s="29">
        <v>321360910.53985</v>
      </c>
      <c r="D92">
        <v>322688827.03320229</v>
      </c>
      <c r="E92" s="12">
        <f t="shared" si="5"/>
        <v>4.1321655801931367E-3</v>
      </c>
    </row>
    <row r="93" spans="1:5" x14ac:dyDescent="0.25">
      <c r="A93" s="8">
        <v>41487</v>
      </c>
      <c r="B93" s="13">
        <f t="shared" si="4"/>
        <v>2013</v>
      </c>
      <c r="C93" s="29">
        <v>294077654.34210002</v>
      </c>
      <c r="D93">
        <v>285283347.94219899</v>
      </c>
      <c r="E93" s="12">
        <f t="shared" si="5"/>
        <v>2.9904708059425116E-2</v>
      </c>
    </row>
    <row r="94" spans="1:5" x14ac:dyDescent="0.25">
      <c r="A94" s="8">
        <v>41518</v>
      </c>
      <c r="B94" s="13">
        <f t="shared" si="4"/>
        <v>2013</v>
      </c>
      <c r="C94" s="29">
        <v>263651260.11155</v>
      </c>
      <c r="D94">
        <v>256686674.55538356</v>
      </c>
      <c r="E94" s="12">
        <f t="shared" si="5"/>
        <v>2.6415900888240574E-2</v>
      </c>
    </row>
    <row r="95" spans="1:5" x14ac:dyDescent="0.25">
      <c r="A95" s="8">
        <v>41548</v>
      </c>
      <c r="B95" s="13">
        <f t="shared" si="4"/>
        <v>2013</v>
      </c>
      <c r="C95" s="29">
        <v>260653965.28414997</v>
      </c>
      <c r="D95">
        <v>257217320.6846509</v>
      </c>
      <c r="E95" s="12">
        <f t="shared" si="5"/>
        <v>1.3184701010600947E-2</v>
      </c>
    </row>
    <row r="96" spans="1:5" x14ac:dyDescent="0.25">
      <c r="A96" s="8">
        <v>41579</v>
      </c>
      <c r="B96" s="13">
        <f t="shared" si="4"/>
        <v>2013</v>
      </c>
      <c r="C96" s="29">
        <v>264090009.4479</v>
      </c>
      <c r="D96">
        <v>267061014.29521829</v>
      </c>
      <c r="E96" s="12">
        <f t="shared" si="5"/>
        <v>1.124997061997688E-2</v>
      </c>
    </row>
    <row r="97" spans="1:5" x14ac:dyDescent="0.25">
      <c r="A97" s="8">
        <v>41609</v>
      </c>
      <c r="B97" s="13">
        <f t="shared" si="4"/>
        <v>2013</v>
      </c>
      <c r="C97" s="29">
        <v>286541645.7942</v>
      </c>
      <c r="D97">
        <v>283097934.38686538</v>
      </c>
      <c r="E97" s="12">
        <f t="shared" si="5"/>
        <v>1.2018188133839256E-2</v>
      </c>
    </row>
    <row r="98" spans="1:5" x14ac:dyDescent="0.25">
      <c r="A98" s="8">
        <v>41640</v>
      </c>
      <c r="B98" s="13">
        <f t="shared" ref="B98:B129" si="6">YEAR(A98)</f>
        <v>2014</v>
      </c>
      <c r="C98" s="29">
        <v>305565831.27055001</v>
      </c>
      <c r="D98">
        <v>294314607.62994558</v>
      </c>
      <c r="E98" s="12">
        <f t="shared" ref="E98:E129" si="7">ABS(D98-C98)/C98</f>
        <v>3.68209481859329E-2</v>
      </c>
    </row>
    <row r="99" spans="1:5" x14ac:dyDescent="0.25">
      <c r="A99" s="8">
        <v>41671</v>
      </c>
      <c r="B99" s="13">
        <f t="shared" si="6"/>
        <v>2014</v>
      </c>
      <c r="C99" s="29">
        <v>270815719.89115</v>
      </c>
      <c r="D99">
        <v>271252648.14883411</v>
      </c>
      <c r="E99" s="12">
        <f t="shared" si="7"/>
        <v>1.6133784916906885E-3</v>
      </c>
    </row>
    <row r="100" spans="1:5" x14ac:dyDescent="0.25">
      <c r="A100" s="8">
        <v>41699</v>
      </c>
      <c r="B100" s="13">
        <f t="shared" si="6"/>
        <v>2014</v>
      </c>
      <c r="C100" s="29">
        <v>288334650.87799996</v>
      </c>
      <c r="D100">
        <v>284070999.237809</v>
      </c>
      <c r="E100" s="12">
        <f t="shared" si="7"/>
        <v>1.4787163551823653E-2</v>
      </c>
    </row>
    <row r="101" spans="1:5" x14ac:dyDescent="0.25">
      <c r="A101" s="8">
        <v>41730</v>
      </c>
      <c r="B101" s="13">
        <f t="shared" si="6"/>
        <v>2014</v>
      </c>
      <c r="C101" s="29">
        <v>244891793.1027</v>
      </c>
      <c r="D101">
        <v>253025739.26083511</v>
      </c>
      <c r="E101" s="12">
        <f t="shared" si="7"/>
        <v>3.3214449757914072E-2</v>
      </c>
    </row>
    <row r="102" spans="1:5" x14ac:dyDescent="0.25">
      <c r="A102" s="8">
        <v>41760</v>
      </c>
      <c r="B102" s="13">
        <f t="shared" si="6"/>
        <v>2014</v>
      </c>
      <c r="C102" s="29">
        <v>251932845.63464999</v>
      </c>
      <c r="D102">
        <v>254345253.6053561</v>
      </c>
      <c r="E102" s="12">
        <f t="shared" si="7"/>
        <v>9.5755992618943801E-3</v>
      </c>
    </row>
    <row r="103" spans="1:5" x14ac:dyDescent="0.25">
      <c r="A103" s="8">
        <v>41791</v>
      </c>
      <c r="B103" s="13">
        <f t="shared" si="6"/>
        <v>2014</v>
      </c>
      <c r="C103" s="29">
        <v>284020071.89416498</v>
      </c>
      <c r="D103">
        <v>285534190.52647346</v>
      </c>
      <c r="E103" s="12">
        <f t="shared" si="7"/>
        <v>5.3310268609209153E-3</v>
      </c>
    </row>
    <row r="104" spans="1:5" x14ac:dyDescent="0.25">
      <c r="A104" s="8">
        <v>41821</v>
      </c>
      <c r="B104" s="13">
        <f t="shared" si="6"/>
        <v>2014</v>
      </c>
      <c r="C104" s="29">
        <v>286589934.20177501</v>
      </c>
      <c r="D104">
        <v>274551753.49742573</v>
      </c>
      <c r="E104" s="12">
        <f t="shared" si="7"/>
        <v>4.2004897128988979E-2</v>
      </c>
    </row>
    <row r="105" spans="1:5" x14ac:dyDescent="0.25">
      <c r="A105" s="8">
        <v>41852</v>
      </c>
      <c r="B105" s="13">
        <f t="shared" si="6"/>
        <v>2014</v>
      </c>
      <c r="C105" s="29">
        <v>283886914.21135497</v>
      </c>
      <c r="D105">
        <v>274524484.9067741</v>
      </c>
      <c r="E105" s="12">
        <f t="shared" si="7"/>
        <v>3.2979432428542656E-2</v>
      </c>
    </row>
    <row r="106" spans="1:5" x14ac:dyDescent="0.25">
      <c r="A106" s="8">
        <v>41883</v>
      </c>
      <c r="B106" s="13">
        <f t="shared" si="6"/>
        <v>2014</v>
      </c>
      <c r="C106" s="29">
        <v>261909060.011345</v>
      </c>
      <c r="D106">
        <v>250810420.60679942</v>
      </c>
      <c r="E106" s="12">
        <f t="shared" si="7"/>
        <v>4.2375927751658611E-2</v>
      </c>
    </row>
    <row r="107" spans="1:5" x14ac:dyDescent="0.25">
      <c r="A107" s="8">
        <v>41913</v>
      </c>
      <c r="B107" s="13">
        <f t="shared" si="6"/>
        <v>2014</v>
      </c>
      <c r="C107" s="29">
        <v>246312911.15946501</v>
      </c>
      <c r="D107">
        <v>255587084.04220247</v>
      </c>
      <c r="E107" s="12">
        <f t="shared" si="7"/>
        <v>3.7651996556255556E-2</v>
      </c>
    </row>
    <row r="108" spans="1:5" x14ac:dyDescent="0.25">
      <c r="A108" s="8">
        <v>41944</v>
      </c>
      <c r="B108" s="13">
        <f t="shared" si="6"/>
        <v>2014</v>
      </c>
      <c r="C108" s="29">
        <v>259222283.88045999</v>
      </c>
      <c r="D108">
        <v>264730802.04298043</v>
      </c>
      <c r="E108" s="12">
        <f t="shared" si="7"/>
        <v>2.1250172169074339E-2</v>
      </c>
    </row>
    <row r="109" spans="1:5" x14ac:dyDescent="0.25">
      <c r="A109" s="8">
        <v>41974</v>
      </c>
      <c r="B109" s="13">
        <f t="shared" si="6"/>
        <v>2014</v>
      </c>
      <c r="C109" s="29">
        <v>264984251.16545999</v>
      </c>
      <c r="D109">
        <v>275824922.91274256</v>
      </c>
      <c r="E109" s="12">
        <f t="shared" si="7"/>
        <v>4.0910626573476973E-2</v>
      </c>
    </row>
    <row r="110" spans="1:5" x14ac:dyDescent="0.25">
      <c r="A110" s="8">
        <v>42005</v>
      </c>
      <c r="B110" s="13">
        <f t="shared" si="6"/>
        <v>2015</v>
      </c>
      <c r="C110" s="29">
        <v>295610064.15915</v>
      </c>
      <c r="D110">
        <v>289079394.66059738</v>
      </c>
      <c r="E110" s="12">
        <f t="shared" si="7"/>
        <v>2.2092175775979842E-2</v>
      </c>
    </row>
    <row r="111" spans="1:5" x14ac:dyDescent="0.25">
      <c r="A111" s="8">
        <v>42036</v>
      </c>
      <c r="B111" s="13">
        <f t="shared" si="6"/>
        <v>2015</v>
      </c>
      <c r="C111" s="29">
        <v>273794059.48680001</v>
      </c>
      <c r="D111">
        <v>275775576.04005414</v>
      </c>
      <c r="E111" s="12">
        <f t="shared" si="7"/>
        <v>7.2372518124326178E-3</v>
      </c>
    </row>
    <row r="112" spans="1:5" x14ac:dyDescent="0.25">
      <c r="A112" s="8">
        <v>42064</v>
      </c>
      <c r="B112" s="13">
        <f t="shared" si="6"/>
        <v>2015</v>
      </c>
      <c r="C112" s="28">
        <v>274944756.59875</v>
      </c>
      <c r="D112">
        <v>279724065.15385056</v>
      </c>
      <c r="E112" s="12">
        <f t="shared" si="7"/>
        <v>1.7382795781319106E-2</v>
      </c>
    </row>
    <row r="113" spans="1:5" x14ac:dyDescent="0.25">
      <c r="A113" s="8">
        <v>42095</v>
      </c>
      <c r="B113" s="13">
        <f t="shared" si="6"/>
        <v>2015</v>
      </c>
      <c r="C113" s="28">
        <v>243467764.0641</v>
      </c>
      <c r="D113">
        <v>250706383.76415271</v>
      </c>
      <c r="E113" s="12">
        <f t="shared" si="7"/>
        <v>2.9731326970033414E-2</v>
      </c>
    </row>
    <row r="114" spans="1:5" x14ac:dyDescent="0.25">
      <c r="A114" s="8">
        <v>42125</v>
      </c>
      <c r="B114" s="13">
        <f t="shared" si="6"/>
        <v>2015</v>
      </c>
      <c r="C114" s="28">
        <v>259171104.79855001</v>
      </c>
      <c r="D114">
        <v>265275463.42949152</v>
      </c>
      <c r="E114" s="12">
        <f t="shared" si="7"/>
        <v>2.3553392017548951E-2</v>
      </c>
    </row>
    <row r="115" spans="1:5" x14ac:dyDescent="0.25">
      <c r="A115" s="8">
        <v>42156</v>
      </c>
      <c r="B115" s="13">
        <f t="shared" si="6"/>
        <v>2015</v>
      </c>
      <c r="C115" s="28">
        <v>267555111.81316927</v>
      </c>
      <c r="D115">
        <v>256565672.35363787</v>
      </c>
      <c r="E115" s="12">
        <f t="shared" si="7"/>
        <v>4.1073554472789139E-2</v>
      </c>
    </row>
    <row r="116" spans="1:5" x14ac:dyDescent="0.25">
      <c r="A116" s="8">
        <v>42186</v>
      </c>
      <c r="B116" s="13">
        <f t="shared" si="6"/>
        <v>2015</v>
      </c>
      <c r="C116" s="28">
        <v>301591564.13077694</v>
      </c>
      <c r="D116">
        <v>293538640.9985013</v>
      </c>
      <c r="E116" s="12">
        <f t="shared" si="7"/>
        <v>2.6701420364608444E-2</v>
      </c>
    </row>
    <row r="117" spans="1:5" x14ac:dyDescent="0.25">
      <c r="A117" s="8">
        <v>42217</v>
      </c>
      <c r="B117" s="13">
        <f t="shared" si="6"/>
        <v>2015</v>
      </c>
      <c r="C117" s="28">
        <v>290631165.02794999</v>
      </c>
      <c r="D117">
        <v>279317858.46190548</v>
      </c>
      <c r="E117" s="12">
        <f t="shared" si="7"/>
        <v>3.8926680712154556E-2</v>
      </c>
    </row>
    <row r="118" spans="1:5" x14ac:dyDescent="0.25">
      <c r="A118" s="8">
        <v>42248</v>
      </c>
      <c r="B118" s="13">
        <f t="shared" si="6"/>
        <v>2015</v>
      </c>
      <c r="C118" s="28">
        <v>282606929.06945771</v>
      </c>
      <c r="D118">
        <v>272976399.56261677</v>
      </c>
      <c r="E118" s="12">
        <f t="shared" si="7"/>
        <v>3.4077471272737268E-2</v>
      </c>
    </row>
    <row r="119" spans="1:5" x14ac:dyDescent="0.25">
      <c r="A119" s="8">
        <v>42278</v>
      </c>
      <c r="B119" s="13">
        <f t="shared" si="6"/>
        <v>2015</v>
      </c>
      <c r="C119" s="28">
        <v>248711081.15715387</v>
      </c>
      <c r="D119">
        <v>252883886.39026499</v>
      </c>
      <c r="E119" s="12">
        <f t="shared" si="7"/>
        <v>1.6777721417544838E-2</v>
      </c>
    </row>
    <row r="120" spans="1:5" x14ac:dyDescent="0.25">
      <c r="A120" s="8">
        <v>42309</v>
      </c>
      <c r="B120" s="13">
        <f t="shared" si="6"/>
        <v>2015</v>
      </c>
      <c r="C120" s="28">
        <v>248719362.28243461</v>
      </c>
      <c r="D120">
        <v>255258842.91934532</v>
      </c>
      <c r="E120" s="12">
        <f t="shared" si="7"/>
        <v>2.629260776844854E-2</v>
      </c>
    </row>
    <row r="121" spans="1:5" x14ac:dyDescent="0.25">
      <c r="A121" s="8">
        <v>42339</v>
      </c>
      <c r="B121" s="13">
        <f t="shared" si="6"/>
        <v>2015</v>
      </c>
      <c r="C121" s="28">
        <v>260364599.81419617</v>
      </c>
      <c r="D121">
        <v>266425670.23261493</v>
      </c>
      <c r="E121" s="12">
        <f t="shared" si="7"/>
        <v>2.3279164766424172E-2</v>
      </c>
    </row>
    <row r="122" spans="1:5" x14ac:dyDescent="0.25">
      <c r="A122" s="8">
        <v>42370</v>
      </c>
      <c r="B122" s="13">
        <f t="shared" si="6"/>
        <v>2016</v>
      </c>
      <c r="C122" s="30">
        <v>284288401.1815384</v>
      </c>
      <c r="D122">
        <v>277716999.94349873</v>
      </c>
      <c r="E122" s="12">
        <f t="shared" si="7"/>
        <v>2.3115263270425741E-2</v>
      </c>
    </row>
    <row r="123" spans="1:5" x14ac:dyDescent="0.25">
      <c r="A123" s="8">
        <v>42401</v>
      </c>
      <c r="B123" s="13">
        <f t="shared" si="6"/>
        <v>2016</v>
      </c>
      <c r="C123" s="30">
        <v>260206836.05153847</v>
      </c>
      <c r="D123">
        <v>262418920.72280258</v>
      </c>
      <c r="E123" s="12">
        <f t="shared" si="7"/>
        <v>8.5012550201639218E-3</v>
      </c>
    </row>
    <row r="124" spans="1:5" x14ac:dyDescent="0.25">
      <c r="A124" s="8">
        <v>42430</v>
      </c>
      <c r="B124" s="13">
        <f t="shared" si="6"/>
        <v>2016</v>
      </c>
      <c r="C124" s="30">
        <v>259744950.18307692</v>
      </c>
      <c r="D124">
        <v>266277886.20371109</v>
      </c>
      <c r="E124" s="12">
        <f t="shared" si="7"/>
        <v>2.51513494912203E-2</v>
      </c>
    </row>
    <row r="125" spans="1:5" x14ac:dyDescent="0.25">
      <c r="A125" s="8">
        <v>42461</v>
      </c>
      <c r="B125" s="13">
        <f t="shared" si="6"/>
        <v>2016</v>
      </c>
      <c r="C125" s="30">
        <v>243642397.68692306</v>
      </c>
      <c r="D125">
        <v>254708401.59944069</v>
      </c>
      <c r="E125" s="12">
        <f t="shared" si="7"/>
        <v>4.5419040436210499E-2</v>
      </c>
    </row>
    <row r="126" spans="1:5" x14ac:dyDescent="0.25">
      <c r="A126" s="8">
        <v>42491</v>
      </c>
      <c r="B126" s="13">
        <f t="shared" si="6"/>
        <v>2016</v>
      </c>
      <c r="C126" s="30">
        <v>254740741.33615384</v>
      </c>
      <c r="D126">
        <v>262201045.17312652</v>
      </c>
      <c r="E126" s="12">
        <f t="shared" si="7"/>
        <v>2.9285868439583942E-2</v>
      </c>
    </row>
    <row r="127" spans="1:5" x14ac:dyDescent="0.25">
      <c r="A127" s="8">
        <v>42522</v>
      </c>
      <c r="B127" s="13">
        <f t="shared" si="6"/>
        <v>2016</v>
      </c>
      <c r="C127" s="30">
        <v>277338997.10153848</v>
      </c>
      <c r="D127">
        <v>271250794.10140061</v>
      </c>
      <c r="E127" s="12">
        <f t="shared" si="7"/>
        <v>2.1952206735314873E-2</v>
      </c>
    </row>
    <row r="128" spans="1:5" x14ac:dyDescent="0.25">
      <c r="A128" s="8">
        <v>42552</v>
      </c>
      <c r="B128" s="13">
        <f t="shared" si="6"/>
        <v>2016</v>
      </c>
      <c r="C128" s="30">
        <v>319936562.1415385</v>
      </c>
      <c r="D128">
        <v>318048165.43816155</v>
      </c>
      <c r="E128" s="12">
        <f t="shared" si="7"/>
        <v>5.9024098112973114E-3</v>
      </c>
    </row>
    <row r="129" spans="1:5" x14ac:dyDescent="0.25">
      <c r="A129" s="8">
        <v>42583</v>
      </c>
      <c r="B129" s="13">
        <f t="shared" si="6"/>
        <v>2016</v>
      </c>
      <c r="C129" s="30">
        <v>332506256.14538461</v>
      </c>
      <c r="D129">
        <v>332166406.20513558</v>
      </c>
      <c r="E129" s="12">
        <f t="shared" si="7"/>
        <v>1.0220858524250752E-3</v>
      </c>
    </row>
    <row r="130" spans="1:5" x14ac:dyDescent="0.25">
      <c r="A130" s="8">
        <v>42614</v>
      </c>
      <c r="B130" s="13">
        <f t="shared" ref="B130:B133" si="8">YEAR(A130)</f>
        <v>2016</v>
      </c>
      <c r="C130" s="30">
        <v>278729526.85461545</v>
      </c>
      <c r="D130">
        <v>264043562.9227137</v>
      </c>
      <c r="E130" s="12">
        <f t="shared" ref="E130:E133" si="9">ABS(D130-C130)/C130</f>
        <v>5.2688942207267157E-2</v>
      </c>
    </row>
    <row r="131" spans="1:5" x14ac:dyDescent="0.25">
      <c r="A131" s="8">
        <v>42644</v>
      </c>
      <c r="B131" s="13">
        <f t="shared" si="8"/>
        <v>2016</v>
      </c>
      <c r="C131" s="30">
        <v>249175655.47076926</v>
      </c>
      <c r="D131">
        <v>250158909.53684098</v>
      </c>
      <c r="E131" s="12">
        <f t="shared" si="9"/>
        <v>3.9460278100364593E-3</v>
      </c>
    </row>
    <row r="132" spans="1:5" x14ac:dyDescent="0.25">
      <c r="A132" s="8">
        <v>42675</v>
      </c>
      <c r="B132" s="13">
        <f t="shared" si="8"/>
        <v>2016</v>
      </c>
      <c r="C132" s="30">
        <v>248814601.71076927</v>
      </c>
      <c r="D132">
        <v>256229477.39383972</v>
      </c>
      <c r="E132" s="12">
        <f t="shared" si="9"/>
        <v>2.9800806030225509E-2</v>
      </c>
    </row>
    <row r="133" spans="1:5" x14ac:dyDescent="0.25">
      <c r="A133" s="8">
        <v>42705</v>
      </c>
      <c r="B133" s="13">
        <f t="shared" si="8"/>
        <v>2016</v>
      </c>
      <c r="C133" s="31">
        <v>270712724.99202764</v>
      </c>
      <c r="D133">
        <v>276245540.02749485</v>
      </c>
      <c r="E133" s="12">
        <f t="shared" si="9"/>
        <v>2.0437957010074597E-2</v>
      </c>
    </row>
    <row r="134" spans="1:5" x14ac:dyDescent="0.25">
      <c r="E134" s="16">
        <f>AVERAGE(E2:E133)</f>
        <v>2.092793385912807E-2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C16" sqref="C16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  <col min="4" max="4" width="16.7109375" customWidth="1"/>
  </cols>
  <sheetData>
    <row r="2" spans="1:4" x14ac:dyDescent="0.25">
      <c r="A2" s="18" t="s">
        <v>33</v>
      </c>
    </row>
    <row r="3" spans="1:4" x14ac:dyDescent="0.25">
      <c r="B3" t="s">
        <v>30</v>
      </c>
      <c r="C3" t="s">
        <v>31</v>
      </c>
      <c r="D3" t="s">
        <v>32</v>
      </c>
    </row>
    <row r="4" spans="1:4" x14ac:dyDescent="0.25">
      <c r="A4" s="14">
        <v>2006</v>
      </c>
      <c r="B4" s="15">
        <v>3381396098.6554003</v>
      </c>
      <c r="C4" s="15">
        <v>3391887821.4432597</v>
      </c>
      <c r="D4" s="16">
        <v>3.1027784032847954E-3</v>
      </c>
    </row>
    <row r="5" spans="1:4" x14ac:dyDescent="0.25">
      <c r="A5" s="14">
        <v>2007</v>
      </c>
      <c r="B5" s="15">
        <v>3437253458.2235703</v>
      </c>
      <c r="C5" s="15">
        <v>3420290348.5405598</v>
      </c>
      <c r="D5" s="16">
        <v>4.935076766721007E-3</v>
      </c>
    </row>
    <row r="6" spans="1:4" x14ac:dyDescent="0.25">
      <c r="A6" s="14">
        <v>2008</v>
      </c>
      <c r="B6" s="15">
        <v>3370084709.6114292</v>
      </c>
      <c r="C6" s="15">
        <v>3355008827.1199918</v>
      </c>
      <c r="D6" s="16">
        <v>4.4734431892590864E-3</v>
      </c>
    </row>
    <row r="7" spans="1:4" x14ac:dyDescent="0.25">
      <c r="A7" s="14">
        <v>2009</v>
      </c>
      <c r="B7" s="15">
        <v>3245166642.8919578</v>
      </c>
      <c r="C7" s="15">
        <v>3257754032.0184965</v>
      </c>
      <c r="D7" s="16">
        <v>3.8788113251778636E-3</v>
      </c>
    </row>
    <row r="8" spans="1:4" x14ac:dyDescent="0.25">
      <c r="A8" s="14">
        <v>2010</v>
      </c>
      <c r="B8" s="15">
        <v>3353468834.5121541</v>
      </c>
      <c r="C8" s="15">
        <v>3370122661.184032</v>
      </c>
      <c r="D8" s="16">
        <v>4.9661492304581313E-3</v>
      </c>
    </row>
    <row r="9" spans="1:4" x14ac:dyDescent="0.25">
      <c r="A9" s="14">
        <v>2011</v>
      </c>
      <c r="B9" s="15">
        <v>3337714644.460043</v>
      </c>
      <c r="C9" s="15">
        <v>3328632116.3325319</v>
      </c>
      <c r="D9" s="16">
        <v>2.7211817351091576E-3</v>
      </c>
    </row>
    <row r="10" spans="1:4" x14ac:dyDescent="0.25">
      <c r="A10" s="14">
        <v>2012</v>
      </c>
      <c r="B10" s="15">
        <v>3302327427.2050533</v>
      </c>
      <c r="C10" s="15">
        <v>3329610055.4615049</v>
      </c>
      <c r="D10" s="16">
        <v>8.2616363331186812E-3</v>
      </c>
    </row>
    <row r="11" spans="1:4" x14ac:dyDescent="0.25">
      <c r="A11" s="14">
        <v>2013</v>
      </c>
      <c r="B11" s="15">
        <v>3306067867.81322</v>
      </c>
      <c r="C11" s="15">
        <v>3288078432.1785402</v>
      </c>
      <c r="D11" s="16">
        <v>5.4413388817026332E-3</v>
      </c>
    </row>
    <row r="12" spans="1:4" x14ac:dyDescent="0.25">
      <c r="A12" s="14">
        <v>2014</v>
      </c>
      <c r="B12" s="15">
        <v>3248466267.3010745</v>
      </c>
      <c r="C12" s="15">
        <v>3238572906.4181786</v>
      </c>
      <c r="D12" s="16">
        <v>3.045548289197922E-3</v>
      </c>
    </row>
    <row r="13" spans="1:4" x14ac:dyDescent="0.25">
      <c r="A13" s="14">
        <v>2015</v>
      </c>
      <c r="B13" s="15">
        <v>3247167562.4024882</v>
      </c>
      <c r="C13" s="15">
        <v>3237527853.9670334</v>
      </c>
      <c r="D13" s="16">
        <v>2.9686513708343082E-3</v>
      </c>
    </row>
    <row r="14" spans="1:4" x14ac:dyDescent="0.25">
      <c r="A14" s="14">
        <v>2016</v>
      </c>
      <c r="B14" s="15">
        <v>3279837650.8558736</v>
      </c>
      <c r="C14" s="15">
        <v>3291466109.268167</v>
      </c>
      <c r="D14" s="16">
        <v>3.5454371984719999E-3</v>
      </c>
    </row>
    <row r="15" spans="1:4" x14ac:dyDescent="0.25">
      <c r="C15" s="19" t="s">
        <v>34</v>
      </c>
      <c r="D15" s="17">
        <f>AVERAGE(D4:D14)</f>
        <v>4.3036411566668717E-3</v>
      </c>
    </row>
    <row r="16" spans="1:4" x14ac:dyDescent="0.25">
      <c r="C16" s="19" t="s">
        <v>35</v>
      </c>
      <c r="D16" s="17">
        <v>2.092793385912807E-2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tabSelected="1" workbookViewId="0">
      <selection activeCell="N9" sqref="N9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</cols>
  <sheetData>
    <row r="3" spans="1:3" x14ac:dyDescent="0.25">
      <c r="B3" t="s">
        <v>30</v>
      </c>
      <c r="C3" t="s">
        <v>31</v>
      </c>
    </row>
    <row r="4" spans="1:3" x14ac:dyDescent="0.25">
      <c r="A4" s="14">
        <v>2006</v>
      </c>
      <c r="B4" s="15">
        <v>3381396098.6554003</v>
      </c>
      <c r="C4" s="15">
        <v>3391887821.4432597</v>
      </c>
    </row>
    <row r="5" spans="1:3" x14ac:dyDescent="0.25">
      <c r="A5" s="14">
        <v>2007</v>
      </c>
      <c r="B5" s="15">
        <v>3437253458.2235703</v>
      </c>
      <c r="C5" s="15">
        <v>3420290348.5405598</v>
      </c>
    </row>
    <row r="6" spans="1:3" x14ac:dyDescent="0.25">
      <c r="A6" s="14">
        <v>2008</v>
      </c>
      <c r="B6" s="15">
        <v>3370084709.6114292</v>
      </c>
      <c r="C6" s="15">
        <v>3355008827.1199918</v>
      </c>
    </row>
    <row r="7" spans="1:3" x14ac:dyDescent="0.25">
      <c r="A7" s="14">
        <v>2009</v>
      </c>
      <c r="B7" s="15">
        <v>3245166642.8919578</v>
      </c>
      <c r="C7" s="15">
        <v>3257754032.0184965</v>
      </c>
    </row>
    <row r="8" spans="1:3" x14ac:dyDescent="0.25">
      <c r="A8" s="14">
        <v>2010</v>
      </c>
      <c r="B8" s="15">
        <v>3353468834.5121541</v>
      </c>
      <c r="C8" s="15">
        <v>3370122661.184032</v>
      </c>
    </row>
    <row r="9" spans="1:3" x14ac:dyDescent="0.25">
      <c r="A9" s="14">
        <v>2011</v>
      </c>
      <c r="B9" s="15">
        <v>3337714644.460043</v>
      </c>
      <c r="C9" s="15">
        <v>3328632116.3325319</v>
      </c>
    </row>
    <row r="10" spans="1:3" x14ac:dyDescent="0.25">
      <c r="A10" s="14">
        <v>2012</v>
      </c>
      <c r="B10" s="15">
        <v>3302327427.2050533</v>
      </c>
      <c r="C10" s="15">
        <v>3329610055.4615049</v>
      </c>
    </row>
    <row r="11" spans="1:3" x14ac:dyDescent="0.25">
      <c r="A11" s="14">
        <v>2013</v>
      </c>
      <c r="B11" s="15">
        <v>3306067867.81322</v>
      </c>
      <c r="C11" s="15">
        <v>3288078432.1785402</v>
      </c>
    </row>
    <row r="12" spans="1:3" x14ac:dyDescent="0.25">
      <c r="A12" s="14">
        <v>2014</v>
      </c>
      <c r="B12" s="15">
        <v>3248466267.3010745</v>
      </c>
      <c r="C12" s="15">
        <v>3238572906.4181786</v>
      </c>
    </row>
    <row r="13" spans="1:3" x14ac:dyDescent="0.25">
      <c r="A13" s="14">
        <v>2015</v>
      </c>
      <c r="B13" s="15">
        <v>3247167562.4024882</v>
      </c>
      <c r="C13" s="15">
        <v>3237527853.9670334</v>
      </c>
    </row>
    <row r="14" spans="1:3" x14ac:dyDescent="0.25">
      <c r="A14" s="14">
        <v>2016</v>
      </c>
      <c r="B14" s="15">
        <v>3279837650.8558736</v>
      </c>
      <c r="C14" s="15">
        <v>3291466109.268167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45"/>
  <sheetViews>
    <sheetView workbookViewId="0">
      <selection activeCell="K1" sqref="K1:P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  <col min="8" max="8" width="13.28515625" customWidth="1"/>
  </cols>
  <sheetData>
    <row r="1" spans="1:1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H1" s="27" t="s">
        <v>44</v>
      </c>
      <c r="J1" t="s">
        <v>23</v>
      </c>
      <c r="K1" s="7" t="s">
        <v>24</v>
      </c>
      <c r="L1" s="7" t="s">
        <v>25</v>
      </c>
      <c r="M1" s="7" t="s">
        <v>26</v>
      </c>
      <c r="N1" s="6" t="s">
        <v>27</v>
      </c>
      <c r="O1" s="7" t="s">
        <v>0</v>
      </c>
      <c r="P1" s="27" t="s">
        <v>44</v>
      </c>
      <c r="Q1" t="s">
        <v>36</v>
      </c>
    </row>
    <row r="2" spans="1:17" x14ac:dyDescent="0.25">
      <c r="A2" s="8">
        <v>38718</v>
      </c>
      <c r="B2" s="28">
        <v>292172306.44338095</v>
      </c>
      <c r="C2" s="9">
        <v>554.70000000000005</v>
      </c>
      <c r="D2" s="9">
        <v>0</v>
      </c>
      <c r="E2" s="9">
        <v>31</v>
      </c>
      <c r="F2" s="6">
        <v>21</v>
      </c>
      <c r="G2">
        <f>YEAR(A2)</f>
        <v>2006</v>
      </c>
      <c r="H2" s="28">
        <v>631343.79721311864</v>
      </c>
      <c r="J2">
        <f t="shared" ref="J2:J33" si="0">WSkWh</f>
        <v>7080628227.7422514</v>
      </c>
      <c r="K2">
        <f t="shared" ref="K2:K33" si="1">LonHDD*C2</f>
        <v>37780418.726447247</v>
      </c>
      <c r="L2">
        <f t="shared" ref="L2:L33" si="2">LonCDD*D2</f>
        <v>0</v>
      </c>
      <c r="M2">
        <f t="shared" ref="M2:M33" si="3">MonthDays*E2</f>
        <v>140178271.82111144</v>
      </c>
      <c r="N2">
        <f t="shared" ref="N2:N33" si="4">PeakDays*F2</f>
        <v>42266348.366845667</v>
      </c>
      <c r="O2">
        <f t="shared" ref="O2:O33" si="5">Year*G2</f>
        <v>-7342214297.6861887</v>
      </c>
      <c r="P2">
        <f t="shared" ref="P2:P33" si="6">Population*H2</f>
        <v>326997922.15605307</v>
      </c>
      <c r="Q2">
        <f t="shared" ref="Q2:Q33" si="7">SUM(J2:P2)</f>
        <v>285636891.12652063</v>
      </c>
    </row>
    <row r="3" spans="1:17" x14ac:dyDescent="0.25">
      <c r="A3" s="8">
        <v>38749</v>
      </c>
      <c r="B3" s="28">
        <v>272081318.11013204</v>
      </c>
      <c r="C3" s="9">
        <v>609.29999999999995</v>
      </c>
      <c r="D3" s="9">
        <v>0</v>
      </c>
      <c r="E3" s="9">
        <v>28</v>
      </c>
      <c r="F3" s="6">
        <v>20</v>
      </c>
      <c r="G3">
        <f t="shared" ref="G3:G66" si="8">YEAR(A3)</f>
        <v>2006</v>
      </c>
      <c r="H3" s="28">
        <v>631751.85800062038</v>
      </c>
      <c r="J3">
        <f t="shared" si="0"/>
        <v>7080628227.7422514</v>
      </c>
      <c r="K3">
        <f t="shared" si="1"/>
        <v>41499205.210067257</v>
      </c>
      <c r="L3">
        <f t="shared" si="2"/>
        <v>0</v>
      </c>
      <c r="M3">
        <f t="shared" si="3"/>
        <v>126612632.61261679</v>
      </c>
      <c r="N3">
        <f t="shared" si="4"/>
        <v>40253665.111281589</v>
      </c>
      <c r="O3">
        <f t="shared" si="5"/>
        <v>-7342214297.6861887</v>
      </c>
      <c r="P3">
        <f t="shared" si="6"/>
        <v>327209272.97666055</v>
      </c>
      <c r="Q3">
        <f t="shared" si="7"/>
        <v>273988705.96668798</v>
      </c>
    </row>
    <row r="4" spans="1:17" x14ac:dyDescent="0.25">
      <c r="A4" s="8">
        <v>38777</v>
      </c>
      <c r="B4" s="28">
        <v>285536313.71320099</v>
      </c>
      <c r="C4" s="9">
        <v>545.70000000000005</v>
      </c>
      <c r="D4" s="9">
        <v>0</v>
      </c>
      <c r="E4" s="9">
        <v>31</v>
      </c>
      <c r="F4" s="6">
        <v>23</v>
      </c>
      <c r="G4">
        <f t="shared" si="8"/>
        <v>2006</v>
      </c>
      <c r="H4" s="28">
        <v>632160.18253286323</v>
      </c>
      <c r="J4">
        <f t="shared" si="0"/>
        <v>7080628227.7422514</v>
      </c>
      <c r="K4">
        <f t="shared" si="1"/>
        <v>37167431.943432964</v>
      </c>
      <c r="L4">
        <f t="shared" si="2"/>
        <v>0</v>
      </c>
      <c r="M4">
        <f t="shared" si="3"/>
        <v>140178271.82111144</v>
      </c>
      <c r="N4">
        <f t="shared" si="4"/>
        <v>46291714.877973825</v>
      </c>
      <c r="O4">
        <f t="shared" si="5"/>
        <v>-7342214297.6861887</v>
      </c>
      <c r="P4">
        <f t="shared" si="6"/>
        <v>327420760.40110052</v>
      </c>
      <c r="Q4">
        <f t="shared" si="7"/>
        <v>289472109.09968126</v>
      </c>
    </row>
    <row r="5" spans="1:17" x14ac:dyDescent="0.25">
      <c r="A5" s="8">
        <v>38808</v>
      </c>
      <c r="B5" s="28">
        <v>251155214.75177601</v>
      </c>
      <c r="C5" s="9">
        <v>286.10000000000002</v>
      </c>
      <c r="D5" s="9">
        <v>0</v>
      </c>
      <c r="E5" s="9">
        <v>30</v>
      </c>
      <c r="F5" s="6">
        <v>18</v>
      </c>
      <c r="G5">
        <f t="shared" si="8"/>
        <v>2006</v>
      </c>
      <c r="H5" s="28">
        <v>632568.77098031505</v>
      </c>
      <c r="J5">
        <f t="shared" si="0"/>
        <v>7080628227.7422514</v>
      </c>
      <c r="K5">
        <f t="shared" si="1"/>
        <v>19486168.735598627</v>
      </c>
      <c r="L5">
        <f t="shared" si="2"/>
        <v>0</v>
      </c>
      <c r="M5">
        <f t="shared" si="3"/>
        <v>135656392.08494657</v>
      </c>
      <c r="N5">
        <f t="shared" si="4"/>
        <v>36228298.600153431</v>
      </c>
      <c r="O5">
        <f t="shared" si="5"/>
        <v>-7342214297.6861887</v>
      </c>
      <c r="P5">
        <f t="shared" si="6"/>
        <v>327632384.51766503</v>
      </c>
      <c r="Q5">
        <f t="shared" si="7"/>
        <v>257417173.99442589</v>
      </c>
    </row>
    <row r="6" spans="1:17" x14ac:dyDescent="0.25">
      <c r="A6" s="8">
        <v>38838</v>
      </c>
      <c r="B6" s="28">
        <v>267608274.54859403</v>
      </c>
      <c r="C6" s="9">
        <v>151.9</v>
      </c>
      <c r="D6" s="9">
        <v>22.9</v>
      </c>
      <c r="E6" s="9">
        <v>31</v>
      </c>
      <c r="F6" s="6">
        <v>22</v>
      </c>
      <c r="G6">
        <f t="shared" si="8"/>
        <v>2006</v>
      </c>
      <c r="H6" s="28">
        <v>632977.62351355399</v>
      </c>
      <c r="J6">
        <f t="shared" si="0"/>
        <v>7080628227.7422514</v>
      </c>
      <c r="K6">
        <f t="shared" si="1"/>
        <v>10345854.704430029</v>
      </c>
      <c r="L6">
        <f t="shared" si="2"/>
        <v>16824523.799874496</v>
      </c>
      <c r="M6">
        <f t="shared" si="3"/>
        <v>140178271.82111144</v>
      </c>
      <c r="N6">
        <f t="shared" si="4"/>
        <v>44279031.622409746</v>
      </c>
      <c r="O6">
        <f t="shared" si="5"/>
        <v>-7342214297.6861887</v>
      </c>
      <c r="P6">
        <f t="shared" si="6"/>
        <v>327844145.41470325</v>
      </c>
      <c r="Q6">
        <f t="shared" si="7"/>
        <v>277885757.41859138</v>
      </c>
    </row>
    <row r="7" spans="1:17" x14ac:dyDescent="0.25">
      <c r="A7" s="8">
        <v>38869</v>
      </c>
      <c r="B7" s="28">
        <v>286165019.83911902</v>
      </c>
      <c r="C7" s="9">
        <v>26.7</v>
      </c>
      <c r="D7" s="9">
        <v>44.4</v>
      </c>
      <c r="E7" s="9">
        <v>30</v>
      </c>
      <c r="F7" s="6">
        <v>22</v>
      </c>
      <c r="G7">
        <f t="shared" si="8"/>
        <v>2006</v>
      </c>
      <c r="H7" s="28">
        <v>633386.74030326842</v>
      </c>
      <c r="J7">
        <f t="shared" si="0"/>
        <v>7080628227.7422514</v>
      </c>
      <c r="K7">
        <f t="shared" si="1"/>
        <v>1818527.4562757192</v>
      </c>
      <c r="L7">
        <f t="shared" si="2"/>
        <v>32620474.092333082</v>
      </c>
      <c r="M7">
        <f t="shared" si="3"/>
        <v>135656392.08494657</v>
      </c>
      <c r="N7">
        <f t="shared" si="4"/>
        <v>44279031.622409746</v>
      </c>
      <c r="O7">
        <f t="shared" si="5"/>
        <v>-7342214297.6861887</v>
      </c>
      <c r="P7">
        <f t="shared" si="6"/>
        <v>328056043.18062145</v>
      </c>
      <c r="Q7">
        <f t="shared" si="7"/>
        <v>280844398.49264938</v>
      </c>
    </row>
    <row r="8" spans="1:17" x14ac:dyDescent="0.25">
      <c r="A8" s="8">
        <v>38899</v>
      </c>
      <c r="B8" s="28">
        <v>331057754.92952901</v>
      </c>
      <c r="C8" s="9">
        <v>3.3</v>
      </c>
      <c r="D8" s="9">
        <v>133.69999999999999</v>
      </c>
      <c r="E8" s="9">
        <v>31</v>
      </c>
      <c r="F8" s="6">
        <v>20</v>
      </c>
      <c r="G8">
        <f t="shared" si="8"/>
        <v>2006</v>
      </c>
      <c r="H8" s="28">
        <v>633796.12152025709</v>
      </c>
      <c r="J8">
        <f t="shared" si="0"/>
        <v>7080628227.7422514</v>
      </c>
      <c r="K8">
        <f t="shared" si="1"/>
        <v>224761.82043857203</v>
      </c>
      <c r="L8">
        <f t="shared" si="2"/>
        <v>98228769.9582192</v>
      </c>
      <c r="M8">
        <f t="shared" si="3"/>
        <v>140178271.82111144</v>
      </c>
      <c r="N8">
        <f t="shared" si="4"/>
        <v>40253665.111281589</v>
      </c>
      <c r="O8">
        <f t="shared" si="5"/>
        <v>-7342214297.6861887</v>
      </c>
      <c r="P8">
        <f t="shared" si="6"/>
        <v>328268077.90388304</v>
      </c>
      <c r="Q8">
        <f t="shared" si="7"/>
        <v>345567476.67099673</v>
      </c>
    </row>
    <row r="9" spans="1:17" x14ac:dyDescent="0.25">
      <c r="A9" s="8">
        <v>38930</v>
      </c>
      <c r="B9" s="28">
        <v>310286558.22231001</v>
      </c>
      <c r="C9" s="9">
        <v>5.3</v>
      </c>
      <c r="D9" s="9">
        <v>68.2</v>
      </c>
      <c r="E9" s="9">
        <v>31</v>
      </c>
      <c r="F9" s="6">
        <v>22</v>
      </c>
      <c r="G9">
        <f t="shared" si="8"/>
        <v>2006</v>
      </c>
      <c r="H9" s="28">
        <v>634205.76733542909</v>
      </c>
      <c r="J9">
        <f t="shared" si="0"/>
        <v>7080628227.7422514</v>
      </c>
      <c r="K9">
        <f t="shared" si="1"/>
        <v>360981.10555285815</v>
      </c>
      <c r="L9">
        <f t="shared" si="2"/>
        <v>50106223.718403518</v>
      </c>
      <c r="M9">
        <f t="shared" si="3"/>
        <v>140178271.82111144</v>
      </c>
      <c r="N9">
        <f t="shared" si="4"/>
        <v>44279031.622409746</v>
      </c>
      <c r="O9">
        <f t="shared" si="5"/>
        <v>-7342214297.6861887</v>
      </c>
      <c r="P9">
        <f t="shared" si="6"/>
        <v>328480249.67300862</v>
      </c>
      <c r="Q9">
        <f t="shared" si="7"/>
        <v>301818687.99654931</v>
      </c>
    </row>
    <row r="10" spans="1:17" x14ac:dyDescent="0.25">
      <c r="A10" s="8">
        <v>38961</v>
      </c>
      <c r="B10" s="28">
        <v>258965629.98123401</v>
      </c>
      <c r="C10" s="9">
        <v>98.5</v>
      </c>
      <c r="D10" s="9">
        <v>5</v>
      </c>
      <c r="E10" s="9">
        <v>30</v>
      </c>
      <c r="F10" s="6">
        <v>20</v>
      </c>
      <c r="G10">
        <f t="shared" si="8"/>
        <v>2006</v>
      </c>
      <c r="H10" s="28">
        <v>634615.67791980389</v>
      </c>
      <c r="J10">
        <f t="shared" si="0"/>
        <v>7080628227.7422514</v>
      </c>
      <c r="K10">
        <f t="shared" si="1"/>
        <v>6708799.7918785894</v>
      </c>
      <c r="L10">
        <f t="shared" si="2"/>
        <v>3673476.8121996713</v>
      </c>
      <c r="M10">
        <f t="shared" si="3"/>
        <v>135656392.08494657</v>
      </c>
      <c r="N10">
        <f t="shared" si="4"/>
        <v>40253665.111281589</v>
      </c>
      <c r="O10">
        <f t="shared" si="5"/>
        <v>-7342214297.6861887</v>
      </c>
      <c r="P10">
        <f t="shared" si="6"/>
        <v>328692558.57657593</v>
      </c>
      <c r="Q10">
        <f t="shared" si="7"/>
        <v>253398822.43294495</v>
      </c>
    </row>
    <row r="11" spans="1:17" x14ac:dyDescent="0.25">
      <c r="A11" s="8">
        <v>38991</v>
      </c>
      <c r="B11" s="28">
        <v>268955158.37625802</v>
      </c>
      <c r="C11" s="9">
        <v>307.89999999999998</v>
      </c>
      <c r="D11" s="9">
        <v>0.7</v>
      </c>
      <c r="E11" s="9">
        <v>31</v>
      </c>
      <c r="F11" s="6">
        <v>21</v>
      </c>
      <c r="G11">
        <f t="shared" si="8"/>
        <v>2006</v>
      </c>
      <c r="H11" s="28">
        <v>635025.85344451177</v>
      </c>
      <c r="J11">
        <f t="shared" si="0"/>
        <v>7080628227.7422514</v>
      </c>
      <c r="K11">
        <f t="shared" si="1"/>
        <v>20970958.943344343</v>
      </c>
      <c r="L11">
        <f t="shared" si="2"/>
        <v>514286.75370795396</v>
      </c>
      <c r="M11">
        <f t="shared" si="3"/>
        <v>140178271.82111144</v>
      </c>
      <c r="N11">
        <f t="shared" si="4"/>
        <v>42266348.366845667</v>
      </c>
      <c r="O11">
        <f t="shared" si="5"/>
        <v>-7342214297.6861887</v>
      </c>
      <c r="P11">
        <f t="shared" si="6"/>
        <v>328905004.70322007</v>
      </c>
      <c r="Q11">
        <f t="shared" si="7"/>
        <v>271248800.64429253</v>
      </c>
    </row>
    <row r="12" spans="1:17" x14ac:dyDescent="0.25">
      <c r="A12" s="8">
        <v>39022</v>
      </c>
      <c r="B12" s="28">
        <v>270891308.85303301</v>
      </c>
      <c r="C12" s="9">
        <v>383.4</v>
      </c>
      <c r="D12" s="9">
        <v>0</v>
      </c>
      <c r="E12" s="9">
        <v>30</v>
      </c>
      <c r="F12" s="6">
        <v>22</v>
      </c>
      <c r="G12">
        <f t="shared" si="8"/>
        <v>2006</v>
      </c>
      <c r="H12" s="28">
        <v>635436.29408079328</v>
      </c>
      <c r="J12">
        <f t="shared" si="0"/>
        <v>7080628227.7422514</v>
      </c>
      <c r="K12">
        <f t="shared" si="1"/>
        <v>26113236.956408642</v>
      </c>
      <c r="L12">
        <f t="shared" si="2"/>
        <v>0</v>
      </c>
      <c r="M12">
        <f t="shared" si="3"/>
        <v>135656392.08494657</v>
      </c>
      <c r="N12">
        <f t="shared" si="4"/>
        <v>44279031.622409746</v>
      </c>
      <c r="O12">
        <f t="shared" si="5"/>
        <v>-7342214297.6861887</v>
      </c>
      <c r="P12">
        <f t="shared" si="6"/>
        <v>329117588.14163333</v>
      </c>
      <c r="Q12">
        <f t="shared" si="7"/>
        <v>273580178.86146098</v>
      </c>
    </row>
    <row r="13" spans="1:17" x14ac:dyDescent="0.25">
      <c r="A13" s="8">
        <v>39052</v>
      </c>
      <c r="B13" s="28">
        <v>286521240.88683301</v>
      </c>
      <c r="C13" s="9">
        <v>511.9</v>
      </c>
      <c r="D13" s="9">
        <v>0</v>
      </c>
      <c r="E13" s="9">
        <v>31</v>
      </c>
      <c r="F13" s="6">
        <v>19</v>
      </c>
      <c r="G13">
        <f t="shared" si="8"/>
        <v>2006</v>
      </c>
      <c r="H13" s="28">
        <v>635846.99999999988</v>
      </c>
      <c r="J13">
        <f t="shared" si="0"/>
        <v>7080628227.7422514</v>
      </c>
      <c r="K13">
        <f t="shared" si="1"/>
        <v>34865326.025001526</v>
      </c>
      <c r="L13">
        <f t="shared" si="2"/>
        <v>0</v>
      </c>
      <c r="M13">
        <f t="shared" si="3"/>
        <v>140178271.82111144</v>
      </c>
      <c r="N13">
        <f t="shared" si="4"/>
        <v>38240981.85571751</v>
      </c>
      <c r="O13">
        <f t="shared" si="5"/>
        <v>-7342214297.6861887</v>
      </c>
      <c r="P13">
        <f t="shared" si="6"/>
        <v>329330308.98056543</v>
      </c>
      <c r="Q13">
        <f t="shared" si="7"/>
        <v>281028818.73845899</v>
      </c>
    </row>
    <row r="14" spans="1:17" x14ac:dyDescent="0.25">
      <c r="A14" s="8">
        <v>39083</v>
      </c>
      <c r="B14" s="28">
        <v>298478399.48084098</v>
      </c>
      <c r="C14" s="9">
        <v>655.6</v>
      </c>
      <c r="D14" s="9">
        <v>0</v>
      </c>
      <c r="E14" s="9">
        <v>31</v>
      </c>
      <c r="F14" s="6">
        <v>22</v>
      </c>
      <c r="G14">
        <f t="shared" si="8"/>
        <v>2007</v>
      </c>
      <c r="H14" s="28">
        <v>636023.3972679982</v>
      </c>
      <c r="J14">
        <f t="shared" si="0"/>
        <v>7080628227.7422514</v>
      </c>
      <c r="K14">
        <f t="shared" si="1"/>
        <v>44652681.660462983</v>
      </c>
      <c r="L14">
        <f t="shared" si="2"/>
        <v>0</v>
      </c>
      <c r="M14">
        <f t="shared" si="3"/>
        <v>140178271.82111144</v>
      </c>
      <c r="N14">
        <f t="shared" si="4"/>
        <v>44279031.622409746</v>
      </c>
      <c r="O14">
        <f t="shared" si="5"/>
        <v>-7345874424.4547262</v>
      </c>
      <c r="P14">
        <f t="shared" si="6"/>
        <v>329421672.10215479</v>
      </c>
      <c r="Q14">
        <f t="shared" si="7"/>
        <v>293285460.4936648</v>
      </c>
    </row>
    <row r="15" spans="1:17" x14ac:dyDescent="0.25">
      <c r="A15" s="8">
        <v>39114</v>
      </c>
      <c r="B15" s="28">
        <v>288286802.00205398</v>
      </c>
      <c r="C15" s="9">
        <v>758.7</v>
      </c>
      <c r="D15" s="9">
        <v>0</v>
      </c>
      <c r="E15" s="9">
        <v>28</v>
      </c>
      <c r="F15" s="6">
        <v>20</v>
      </c>
      <c r="G15">
        <f t="shared" si="8"/>
        <v>2007</v>
      </c>
      <c r="H15" s="28">
        <v>636199.84347229102</v>
      </c>
      <c r="J15">
        <f t="shared" si="0"/>
        <v>7080628227.7422514</v>
      </c>
      <c r="K15">
        <f t="shared" si="1"/>
        <v>51674785.808104433</v>
      </c>
      <c r="L15">
        <f t="shared" si="2"/>
        <v>0</v>
      </c>
      <c r="M15">
        <f t="shared" si="3"/>
        <v>126612632.61261679</v>
      </c>
      <c r="N15">
        <f t="shared" si="4"/>
        <v>40253665.111281589</v>
      </c>
      <c r="O15">
        <f t="shared" si="5"/>
        <v>-7345874424.4547262</v>
      </c>
      <c r="P15">
        <f t="shared" si="6"/>
        <v>329513060.56978649</v>
      </c>
      <c r="Q15">
        <f t="shared" si="7"/>
        <v>282807947.38931412</v>
      </c>
    </row>
    <row r="16" spans="1:17" x14ac:dyDescent="0.25">
      <c r="A16" s="8">
        <v>39142</v>
      </c>
      <c r="B16" s="28">
        <v>286518846.70335001</v>
      </c>
      <c r="C16" s="9">
        <v>527</v>
      </c>
      <c r="D16" s="9">
        <v>0</v>
      </c>
      <c r="E16" s="9">
        <v>31</v>
      </c>
      <c r="F16" s="6">
        <v>22</v>
      </c>
      <c r="G16">
        <f t="shared" si="8"/>
        <v>2007</v>
      </c>
      <c r="H16" s="28">
        <v>636376.33862645447</v>
      </c>
      <c r="J16">
        <f t="shared" si="0"/>
        <v>7080628227.7422514</v>
      </c>
      <c r="K16">
        <f t="shared" si="1"/>
        <v>35893781.627614386</v>
      </c>
      <c r="L16">
        <f t="shared" si="2"/>
        <v>0</v>
      </c>
      <c r="M16">
        <f t="shared" si="3"/>
        <v>140178271.82111144</v>
      </c>
      <c r="N16">
        <f t="shared" si="4"/>
        <v>44279031.622409746</v>
      </c>
      <c r="O16">
        <f t="shared" si="5"/>
        <v>-7345874424.4547262</v>
      </c>
      <c r="P16">
        <f t="shared" si="6"/>
        <v>329604474.39049214</v>
      </c>
      <c r="Q16">
        <f t="shared" si="7"/>
        <v>284709362.74915284</v>
      </c>
    </row>
    <row r="17" spans="1:17" x14ac:dyDescent="0.25">
      <c r="A17" s="8">
        <v>39173</v>
      </c>
      <c r="B17" s="28">
        <v>258988167.65039</v>
      </c>
      <c r="C17" s="9">
        <v>371.1</v>
      </c>
      <c r="D17" s="9">
        <v>0</v>
      </c>
      <c r="E17" s="9">
        <v>30</v>
      </c>
      <c r="F17" s="6">
        <v>19</v>
      </c>
      <c r="G17">
        <f t="shared" si="8"/>
        <v>2007</v>
      </c>
      <c r="H17" s="28">
        <v>636552.88274406828</v>
      </c>
      <c r="J17">
        <f t="shared" si="0"/>
        <v>7080628227.7422514</v>
      </c>
      <c r="K17">
        <f t="shared" si="1"/>
        <v>25275488.352955785</v>
      </c>
      <c r="L17">
        <f t="shared" si="2"/>
        <v>0</v>
      </c>
      <c r="M17">
        <f t="shared" si="3"/>
        <v>135656392.08494657</v>
      </c>
      <c r="N17">
        <f t="shared" si="4"/>
        <v>38240981.85571751</v>
      </c>
      <c r="O17">
        <f t="shared" si="5"/>
        <v>-7345874424.4547262</v>
      </c>
      <c r="P17">
        <f t="shared" si="6"/>
        <v>329695913.57130522</v>
      </c>
      <c r="Q17">
        <f t="shared" si="7"/>
        <v>263622579.1524505</v>
      </c>
    </row>
    <row r="18" spans="1:17" x14ac:dyDescent="0.25">
      <c r="A18" s="8">
        <v>39203</v>
      </c>
      <c r="B18" s="28">
        <v>266745793.32102999</v>
      </c>
      <c r="C18" s="9">
        <v>131.9</v>
      </c>
      <c r="D18" s="9">
        <v>22.7</v>
      </c>
      <c r="E18" s="9">
        <v>31</v>
      </c>
      <c r="F18" s="6">
        <v>22</v>
      </c>
      <c r="G18">
        <f t="shared" si="8"/>
        <v>2007</v>
      </c>
      <c r="H18" s="28">
        <v>636729.47583871591</v>
      </c>
      <c r="J18">
        <f t="shared" si="0"/>
        <v>7080628227.7422514</v>
      </c>
      <c r="K18">
        <f t="shared" si="1"/>
        <v>8983661.8532871678</v>
      </c>
      <c r="L18">
        <f t="shared" si="2"/>
        <v>16677584.727386508</v>
      </c>
      <c r="M18">
        <f t="shared" si="3"/>
        <v>140178271.82111144</v>
      </c>
      <c r="N18">
        <f t="shared" si="4"/>
        <v>44279031.622409746</v>
      </c>
      <c r="O18">
        <f t="shared" si="5"/>
        <v>-7345874424.4547262</v>
      </c>
      <c r="P18">
        <f t="shared" si="6"/>
        <v>329787378.11926115</v>
      </c>
      <c r="Q18">
        <f t="shared" si="7"/>
        <v>274659731.43098104</v>
      </c>
    </row>
    <row r="19" spans="1:17" x14ac:dyDescent="0.25">
      <c r="A19" s="8">
        <v>39234</v>
      </c>
      <c r="B19" s="28">
        <v>302853374.67228395</v>
      </c>
      <c r="C19" s="9">
        <v>23.2</v>
      </c>
      <c r="D19" s="9">
        <v>70.2</v>
      </c>
      <c r="E19" s="9">
        <v>30</v>
      </c>
      <c r="F19" s="6">
        <v>21</v>
      </c>
      <c r="G19">
        <f t="shared" si="8"/>
        <v>2007</v>
      </c>
      <c r="H19" s="28">
        <v>636906.11792398465</v>
      </c>
      <c r="J19">
        <f t="shared" si="0"/>
        <v>7080628227.7422514</v>
      </c>
      <c r="K19">
        <f t="shared" si="1"/>
        <v>1580143.7073257186</v>
      </c>
      <c r="L19">
        <f t="shared" si="2"/>
        <v>51575614.443283387</v>
      </c>
      <c r="M19">
        <f t="shared" si="3"/>
        <v>135656392.08494657</v>
      </c>
      <c r="N19">
        <f t="shared" si="4"/>
        <v>42266348.366845667</v>
      </c>
      <c r="O19">
        <f t="shared" si="5"/>
        <v>-7345874424.4547262</v>
      </c>
      <c r="P19">
        <f t="shared" si="6"/>
        <v>329878868.04139733</v>
      </c>
      <c r="Q19">
        <f t="shared" si="7"/>
        <v>295711169.93132424</v>
      </c>
    </row>
    <row r="20" spans="1:17" x14ac:dyDescent="0.25">
      <c r="A20" s="8">
        <v>39264</v>
      </c>
      <c r="B20" s="28">
        <v>300346552.09860498</v>
      </c>
      <c r="C20" s="9">
        <v>11.3</v>
      </c>
      <c r="D20" s="9">
        <v>71.599999999999994</v>
      </c>
      <c r="E20" s="9">
        <v>31</v>
      </c>
      <c r="F20" s="6">
        <v>21</v>
      </c>
      <c r="G20">
        <f t="shared" si="8"/>
        <v>2007</v>
      </c>
      <c r="H20" s="28">
        <v>637082.80901346542</v>
      </c>
      <c r="J20">
        <f t="shared" si="0"/>
        <v>7080628227.7422514</v>
      </c>
      <c r="K20">
        <f t="shared" si="1"/>
        <v>769638.96089571645</v>
      </c>
      <c r="L20">
        <f t="shared" si="2"/>
        <v>52604187.950699292</v>
      </c>
      <c r="M20">
        <f t="shared" si="3"/>
        <v>140178271.82111144</v>
      </c>
      <c r="N20">
        <f t="shared" si="4"/>
        <v>42266348.366845667</v>
      </c>
      <c r="O20">
        <f t="shared" si="5"/>
        <v>-7345874424.4547262</v>
      </c>
      <c r="P20">
        <f t="shared" si="6"/>
        <v>329970383.34475303</v>
      </c>
      <c r="Q20">
        <f t="shared" si="7"/>
        <v>300542633.73183036</v>
      </c>
    </row>
    <row r="21" spans="1:17" x14ac:dyDescent="0.25">
      <c r="A21" s="8">
        <v>39295</v>
      </c>
      <c r="B21" s="28">
        <v>315923049.58981103</v>
      </c>
      <c r="C21" s="9">
        <v>11.5</v>
      </c>
      <c r="D21" s="9">
        <v>89.1</v>
      </c>
      <c r="E21" s="9">
        <v>31</v>
      </c>
      <c r="F21" s="6">
        <v>22</v>
      </c>
      <c r="G21">
        <f t="shared" si="8"/>
        <v>2007</v>
      </c>
      <c r="H21" s="28">
        <v>637259.54912075307</v>
      </c>
      <c r="J21">
        <f t="shared" si="0"/>
        <v>7080628227.7422514</v>
      </c>
      <c r="K21">
        <f t="shared" si="1"/>
        <v>783260.88940714498</v>
      </c>
      <c r="L21">
        <f t="shared" si="2"/>
        <v>65461356.793398142</v>
      </c>
      <c r="M21">
        <f t="shared" si="3"/>
        <v>140178271.82111144</v>
      </c>
      <c r="N21">
        <f t="shared" si="4"/>
        <v>44279031.622409746</v>
      </c>
      <c r="O21">
        <f t="shared" si="5"/>
        <v>-7345874424.4547262</v>
      </c>
      <c r="P21">
        <f t="shared" si="6"/>
        <v>330061924.03636956</v>
      </c>
      <c r="Q21">
        <f t="shared" si="7"/>
        <v>315517648.4502213</v>
      </c>
    </row>
    <row r="22" spans="1:17" x14ac:dyDescent="0.25">
      <c r="A22" s="8">
        <v>39326</v>
      </c>
      <c r="B22" s="28">
        <v>279119816.78606105</v>
      </c>
      <c r="C22" s="9">
        <v>61</v>
      </c>
      <c r="D22" s="9">
        <v>35</v>
      </c>
      <c r="E22" s="9">
        <v>30</v>
      </c>
      <c r="F22" s="6">
        <v>19</v>
      </c>
      <c r="G22">
        <f t="shared" si="8"/>
        <v>2007</v>
      </c>
      <c r="H22" s="28">
        <v>637436.3382594462</v>
      </c>
      <c r="J22">
        <f t="shared" si="0"/>
        <v>7080628227.7422514</v>
      </c>
      <c r="K22">
        <f t="shared" si="1"/>
        <v>4154688.1959857256</v>
      </c>
      <c r="L22">
        <f t="shared" si="2"/>
        <v>25714337.685397699</v>
      </c>
      <c r="M22">
        <f t="shared" si="3"/>
        <v>135656392.08494657</v>
      </c>
      <c r="N22">
        <f t="shared" si="4"/>
        <v>38240981.85571751</v>
      </c>
      <c r="O22">
        <f t="shared" si="5"/>
        <v>-7345874424.4547262</v>
      </c>
      <c r="P22">
        <f t="shared" si="6"/>
        <v>330153490.12329018</v>
      </c>
      <c r="Q22">
        <f t="shared" si="7"/>
        <v>268673693.23286355</v>
      </c>
    </row>
    <row r="23" spans="1:17" x14ac:dyDescent="0.25">
      <c r="A23" s="8">
        <v>39356</v>
      </c>
      <c r="B23" s="28">
        <v>274138531.02196902</v>
      </c>
      <c r="C23" s="9">
        <v>149.9</v>
      </c>
      <c r="D23" s="9">
        <v>21.5</v>
      </c>
      <c r="E23" s="9">
        <v>31</v>
      </c>
      <c r="F23" s="6">
        <v>22</v>
      </c>
      <c r="G23">
        <f t="shared" si="8"/>
        <v>2007</v>
      </c>
      <c r="H23" s="28">
        <v>637613.17644314712</v>
      </c>
      <c r="J23">
        <f t="shared" si="0"/>
        <v>7080628227.7422514</v>
      </c>
      <c r="K23">
        <f t="shared" si="1"/>
        <v>10209635.419315742</v>
      </c>
      <c r="L23">
        <f t="shared" si="2"/>
        <v>15795950.292458586</v>
      </c>
      <c r="M23">
        <f t="shared" si="3"/>
        <v>140178271.82111144</v>
      </c>
      <c r="N23">
        <f t="shared" si="4"/>
        <v>44279031.622409746</v>
      </c>
      <c r="O23">
        <f t="shared" si="5"/>
        <v>-7345874424.4547262</v>
      </c>
      <c r="P23">
        <f t="shared" si="6"/>
        <v>330245081.61256009</v>
      </c>
      <c r="Q23">
        <f t="shared" si="7"/>
        <v>275461774.05538064</v>
      </c>
    </row>
    <row r="24" spans="1:17" x14ac:dyDescent="0.25">
      <c r="A24" s="8">
        <v>39387</v>
      </c>
      <c r="B24" s="28">
        <v>272761840.89269102</v>
      </c>
      <c r="C24" s="9">
        <v>468.7</v>
      </c>
      <c r="D24" s="9">
        <v>0</v>
      </c>
      <c r="E24" s="9">
        <v>30</v>
      </c>
      <c r="F24" s="6">
        <v>22</v>
      </c>
      <c r="G24">
        <f t="shared" si="8"/>
        <v>2007</v>
      </c>
      <c r="H24" s="28">
        <v>637790.063685462</v>
      </c>
      <c r="J24">
        <f t="shared" si="0"/>
        <v>7080628227.7422514</v>
      </c>
      <c r="K24">
        <f t="shared" si="1"/>
        <v>31922989.466532946</v>
      </c>
      <c r="L24">
        <f t="shared" si="2"/>
        <v>0</v>
      </c>
      <c r="M24">
        <f t="shared" si="3"/>
        <v>135656392.08494657</v>
      </c>
      <c r="N24">
        <f t="shared" si="4"/>
        <v>44279031.622409746</v>
      </c>
      <c r="O24">
        <f t="shared" si="5"/>
        <v>-7345874424.4547262</v>
      </c>
      <c r="P24">
        <f t="shared" si="6"/>
        <v>330336698.51122636</v>
      </c>
      <c r="Q24">
        <f t="shared" si="7"/>
        <v>276948914.97264069</v>
      </c>
    </row>
    <row r="25" spans="1:17" x14ac:dyDescent="0.25">
      <c r="A25" s="8">
        <v>39417</v>
      </c>
      <c r="B25" s="28">
        <v>293092284.00448501</v>
      </c>
      <c r="C25" s="9">
        <v>657</v>
      </c>
      <c r="D25" s="9">
        <v>0</v>
      </c>
      <c r="E25" s="9">
        <v>31</v>
      </c>
      <c r="F25" s="6">
        <v>19</v>
      </c>
      <c r="G25">
        <f t="shared" si="8"/>
        <v>2007</v>
      </c>
      <c r="H25" s="28">
        <v>637967.0000000007</v>
      </c>
      <c r="J25">
        <f t="shared" si="0"/>
        <v>7080628227.7422514</v>
      </c>
      <c r="K25">
        <f t="shared" si="1"/>
        <v>44748035.160042979</v>
      </c>
      <c r="L25">
        <f t="shared" si="2"/>
        <v>0</v>
      </c>
      <c r="M25">
        <f t="shared" si="3"/>
        <v>140178271.82111144</v>
      </c>
      <c r="N25">
        <f t="shared" si="4"/>
        <v>38240981.85571751</v>
      </c>
      <c r="O25">
        <f t="shared" si="5"/>
        <v>-7345874424.4547262</v>
      </c>
      <c r="P25">
        <f t="shared" si="6"/>
        <v>330428340.82633823</v>
      </c>
      <c r="Q25">
        <f t="shared" si="7"/>
        <v>288349432.95073551</v>
      </c>
    </row>
    <row r="26" spans="1:17" x14ac:dyDescent="0.25">
      <c r="A26" s="8">
        <v>39448</v>
      </c>
      <c r="B26" s="28">
        <v>299942704.32808298</v>
      </c>
      <c r="C26" s="9">
        <v>639</v>
      </c>
      <c r="D26" s="9">
        <v>0</v>
      </c>
      <c r="E26" s="9">
        <v>31</v>
      </c>
      <c r="F26" s="6">
        <v>22</v>
      </c>
      <c r="G26">
        <f t="shared" si="8"/>
        <v>2008</v>
      </c>
      <c r="H26" s="28">
        <v>638231.89422591403</v>
      </c>
      <c r="J26">
        <f t="shared" si="0"/>
        <v>7080628227.7422514</v>
      </c>
      <c r="K26">
        <f t="shared" si="1"/>
        <v>43522061.594014406</v>
      </c>
      <c r="L26">
        <f t="shared" si="2"/>
        <v>0</v>
      </c>
      <c r="M26">
        <f t="shared" si="3"/>
        <v>140178271.82111144</v>
      </c>
      <c r="N26">
        <f t="shared" si="4"/>
        <v>44279031.622409746</v>
      </c>
      <c r="O26">
        <f t="shared" si="5"/>
        <v>-7349534551.2232637</v>
      </c>
      <c r="P26">
        <f t="shared" si="6"/>
        <v>330565540.02247691</v>
      </c>
      <c r="Q26">
        <f t="shared" si="7"/>
        <v>289638581.57900023</v>
      </c>
    </row>
    <row r="27" spans="1:17" x14ac:dyDescent="0.25">
      <c r="A27" s="8">
        <v>39479</v>
      </c>
      <c r="B27" s="28">
        <v>284522941.95013797</v>
      </c>
      <c r="C27" s="9">
        <v>692.5</v>
      </c>
      <c r="D27" s="9">
        <v>0</v>
      </c>
      <c r="E27" s="9">
        <v>29</v>
      </c>
      <c r="F27" s="6">
        <v>20</v>
      </c>
      <c r="G27">
        <f t="shared" si="8"/>
        <v>2008</v>
      </c>
      <c r="H27" s="28">
        <v>638496.89844019886</v>
      </c>
      <c r="J27">
        <f t="shared" si="0"/>
        <v>7080628227.7422514</v>
      </c>
      <c r="K27">
        <f t="shared" si="1"/>
        <v>47165927.470821559</v>
      </c>
      <c r="L27">
        <f t="shared" si="2"/>
        <v>0</v>
      </c>
      <c r="M27">
        <f t="shared" si="3"/>
        <v>131134512.34878168</v>
      </c>
      <c r="N27">
        <f t="shared" si="4"/>
        <v>40253665.111281589</v>
      </c>
      <c r="O27">
        <f t="shared" si="5"/>
        <v>-7349534551.2232637</v>
      </c>
      <c r="P27">
        <f t="shared" si="6"/>
        <v>330702796.18594325</v>
      </c>
      <c r="Q27">
        <f t="shared" si="7"/>
        <v>280350577.63581526</v>
      </c>
    </row>
    <row r="28" spans="1:17" x14ac:dyDescent="0.25">
      <c r="A28" s="8">
        <v>39508</v>
      </c>
      <c r="B28" s="28">
        <v>283806794.03550196</v>
      </c>
      <c r="C28" s="9">
        <v>627.29999999999995</v>
      </c>
      <c r="D28" s="9">
        <v>0</v>
      </c>
      <c r="E28" s="9">
        <v>31</v>
      </c>
      <c r="F28" s="6">
        <v>19</v>
      </c>
      <c r="G28">
        <f t="shared" si="8"/>
        <v>2008</v>
      </c>
      <c r="H28" s="28">
        <v>638762.01268852339</v>
      </c>
      <c r="J28">
        <f t="shared" si="0"/>
        <v>7080628227.7422514</v>
      </c>
      <c r="K28">
        <f t="shared" si="1"/>
        <v>42725178.77609583</v>
      </c>
      <c r="L28">
        <f t="shared" si="2"/>
        <v>0</v>
      </c>
      <c r="M28">
        <f t="shared" si="3"/>
        <v>140178271.82111144</v>
      </c>
      <c r="N28">
        <f t="shared" si="4"/>
        <v>38240981.85571751</v>
      </c>
      <c r="O28">
        <f t="shared" si="5"/>
        <v>-7349534551.2232637</v>
      </c>
      <c r="P28">
        <f t="shared" si="6"/>
        <v>330840109.34039056</v>
      </c>
      <c r="Q28">
        <f t="shared" si="7"/>
        <v>283078218.31230295</v>
      </c>
    </row>
    <row r="29" spans="1:17" x14ac:dyDescent="0.25">
      <c r="A29" s="8">
        <v>39539</v>
      </c>
      <c r="B29" s="28">
        <v>253449569.99474803</v>
      </c>
      <c r="C29" s="9">
        <v>265</v>
      </c>
      <c r="D29" s="9">
        <v>0</v>
      </c>
      <c r="E29" s="9">
        <v>30</v>
      </c>
      <c r="F29" s="6">
        <v>22</v>
      </c>
      <c r="G29">
        <f t="shared" si="8"/>
        <v>2008</v>
      </c>
      <c r="H29" s="28">
        <v>639027.23701657553</v>
      </c>
      <c r="J29">
        <f t="shared" si="0"/>
        <v>7080628227.7422514</v>
      </c>
      <c r="K29">
        <f t="shared" si="1"/>
        <v>18049055.277642906</v>
      </c>
      <c r="L29">
        <f t="shared" si="2"/>
        <v>0</v>
      </c>
      <c r="M29">
        <f t="shared" si="3"/>
        <v>135656392.08494657</v>
      </c>
      <c r="N29">
        <f t="shared" si="4"/>
        <v>44279031.622409746</v>
      </c>
      <c r="O29">
        <f t="shared" si="5"/>
        <v>-7349534551.2232637</v>
      </c>
      <c r="P29">
        <f t="shared" si="6"/>
        <v>330977479.50948244</v>
      </c>
      <c r="Q29">
        <f t="shared" si="7"/>
        <v>260055635.01346976</v>
      </c>
    </row>
    <row r="30" spans="1:17" x14ac:dyDescent="0.25">
      <c r="A30" s="8">
        <v>39569</v>
      </c>
      <c r="B30" s="28">
        <v>246869500.401784</v>
      </c>
      <c r="C30" s="9">
        <v>208.8</v>
      </c>
      <c r="D30" s="9">
        <v>2.1</v>
      </c>
      <c r="E30" s="9">
        <v>31</v>
      </c>
      <c r="F30" s="6">
        <v>21</v>
      </c>
      <c r="G30">
        <f t="shared" si="8"/>
        <v>2008</v>
      </c>
      <c r="H30" s="28">
        <v>639292.57147006213</v>
      </c>
      <c r="J30">
        <f t="shared" si="0"/>
        <v>7080628227.7422514</v>
      </c>
      <c r="K30">
        <f t="shared" si="1"/>
        <v>14221293.365931468</v>
      </c>
      <c r="L30">
        <f t="shared" si="2"/>
        <v>1542860.2611238621</v>
      </c>
      <c r="M30">
        <f t="shared" si="3"/>
        <v>140178271.82111144</v>
      </c>
      <c r="N30">
        <f t="shared" si="4"/>
        <v>42266348.366845667</v>
      </c>
      <c r="O30">
        <f t="shared" si="5"/>
        <v>-7349534551.2232637</v>
      </c>
      <c r="P30">
        <f t="shared" si="6"/>
        <v>331114906.7168923</v>
      </c>
      <c r="Q30">
        <f t="shared" si="7"/>
        <v>260417357.05089289</v>
      </c>
    </row>
    <row r="31" spans="1:17" x14ac:dyDescent="0.25">
      <c r="A31" s="8">
        <v>39600</v>
      </c>
      <c r="B31" s="28">
        <v>286127652.243559</v>
      </c>
      <c r="C31" s="9">
        <v>24.1</v>
      </c>
      <c r="D31" s="9">
        <v>66.400000000000006</v>
      </c>
      <c r="E31" s="9">
        <v>30</v>
      </c>
      <c r="F31" s="6">
        <v>21</v>
      </c>
      <c r="G31">
        <f t="shared" si="8"/>
        <v>2008</v>
      </c>
      <c r="H31" s="28">
        <v>639558.01609470916</v>
      </c>
      <c r="J31">
        <f t="shared" si="0"/>
        <v>7080628227.7422514</v>
      </c>
      <c r="K31">
        <f t="shared" si="1"/>
        <v>1641442.3856271475</v>
      </c>
      <c r="L31">
        <f t="shared" si="2"/>
        <v>48783772.066011637</v>
      </c>
      <c r="M31">
        <f t="shared" si="3"/>
        <v>135656392.08494657</v>
      </c>
      <c r="N31">
        <f t="shared" si="4"/>
        <v>42266348.366845667</v>
      </c>
      <c r="O31">
        <f t="shared" si="5"/>
        <v>-7349534551.2232637</v>
      </c>
      <c r="P31">
        <f t="shared" si="6"/>
        <v>331252390.98630339</v>
      </c>
      <c r="Q31">
        <f t="shared" si="7"/>
        <v>290694022.40872198</v>
      </c>
    </row>
    <row r="32" spans="1:17" x14ac:dyDescent="0.25">
      <c r="A32" s="8">
        <v>39630</v>
      </c>
      <c r="B32" s="28">
        <v>317526292.285842</v>
      </c>
      <c r="C32" s="9">
        <v>4</v>
      </c>
      <c r="D32" s="9">
        <v>97</v>
      </c>
      <c r="E32" s="9">
        <v>31</v>
      </c>
      <c r="F32" s="6">
        <v>22</v>
      </c>
      <c r="G32">
        <f t="shared" si="8"/>
        <v>2008</v>
      </c>
      <c r="H32" s="28">
        <v>639823.57093626133</v>
      </c>
      <c r="J32">
        <f t="shared" si="0"/>
        <v>7080628227.7422514</v>
      </c>
      <c r="K32">
        <f t="shared" si="1"/>
        <v>272438.57022857218</v>
      </c>
      <c r="L32">
        <f t="shared" si="2"/>
        <v>71265450.156673625</v>
      </c>
      <c r="M32">
        <f t="shared" si="3"/>
        <v>140178271.82111144</v>
      </c>
      <c r="N32">
        <f t="shared" si="4"/>
        <v>44279031.622409746</v>
      </c>
      <c r="O32">
        <f t="shared" si="5"/>
        <v>-7349534551.2232637</v>
      </c>
      <c r="P32">
        <f t="shared" si="6"/>
        <v>331389932.34140873</v>
      </c>
      <c r="Q32">
        <f t="shared" si="7"/>
        <v>318478801.03081989</v>
      </c>
    </row>
    <row r="33" spans="1:17" x14ac:dyDescent="0.25">
      <c r="A33" s="8">
        <v>39661</v>
      </c>
      <c r="B33" s="28">
        <v>291847639.99725401</v>
      </c>
      <c r="C33" s="9">
        <v>12.4</v>
      </c>
      <c r="D33" s="9">
        <v>53.2</v>
      </c>
      <c r="E33" s="9">
        <v>31</v>
      </c>
      <c r="F33" s="6">
        <v>20</v>
      </c>
      <c r="G33">
        <f t="shared" si="8"/>
        <v>2008</v>
      </c>
      <c r="H33" s="28">
        <v>640089.23604048265</v>
      </c>
      <c r="J33">
        <f t="shared" si="0"/>
        <v>7080628227.7422514</v>
      </c>
      <c r="K33">
        <f t="shared" si="1"/>
        <v>844559.56770857377</v>
      </c>
      <c r="L33">
        <f t="shared" si="2"/>
        <v>39085793.281804509</v>
      </c>
      <c r="M33">
        <f t="shared" si="3"/>
        <v>140178271.82111144</v>
      </c>
      <c r="N33">
        <f t="shared" si="4"/>
        <v>40253665.111281589</v>
      </c>
      <c r="O33">
        <f t="shared" si="5"/>
        <v>-7349534551.2232637</v>
      </c>
      <c r="P33">
        <f t="shared" si="6"/>
        <v>331527530.8059113</v>
      </c>
      <c r="Q33">
        <f t="shared" si="7"/>
        <v>282983497.10680509</v>
      </c>
    </row>
    <row r="34" spans="1:17" x14ac:dyDescent="0.25">
      <c r="A34" s="8">
        <v>39692</v>
      </c>
      <c r="B34" s="28">
        <v>282147093.68074501</v>
      </c>
      <c r="C34" s="9">
        <v>56.7</v>
      </c>
      <c r="D34" s="9">
        <v>21.4</v>
      </c>
      <c r="E34" s="9">
        <v>30</v>
      </c>
      <c r="F34" s="6">
        <v>21</v>
      </c>
      <c r="G34">
        <f t="shared" si="8"/>
        <v>2008</v>
      </c>
      <c r="H34" s="28">
        <v>640355.01145315578</v>
      </c>
      <c r="J34">
        <f t="shared" ref="J34:J65" si="9">WSkWh</f>
        <v>7080628227.7422514</v>
      </c>
      <c r="K34">
        <f t="shared" ref="K34:K65" si="10">LonHDD*C34</f>
        <v>3861816.7329900106</v>
      </c>
      <c r="L34">
        <f t="shared" ref="L34:L65" si="11">LonCDD*D34</f>
        <v>15722480.756214593</v>
      </c>
      <c r="M34">
        <f t="shared" ref="M34:M65" si="12">MonthDays*E34</f>
        <v>135656392.08494657</v>
      </c>
      <c r="N34">
        <f t="shared" ref="N34:N65" si="13">PeakDays*F34</f>
        <v>42266348.366845667</v>
      </c>
      <c r="O34">
        <f t="shared" ref="O34:O65" si="14">Year*G34</f>
        <v>-7349534551.2232637</v>
      </c>
      <c r="P34">
        <f t="shared" ref="P34:P65" si="15">Population*H34</f>
        <v>331665186.40352374</v>
      </c>
      <c r="Q34">
        <f t="shared" ref="Q34:Q65" si="16">SUM(J34:P34)</f>
        <v>260265900.86350852</v>
      </c>
    </row>
    <row r="35" spans="1:17" x14ac:dyDescent="0.25">
      <c r="A35" s="8">
        <v>39722</v>
      </c>
      <c r="B35" s="28">
        <v>260387807.154396</v>
      </c>
      <c r="C35" s="9">
        <v>286.8</v>
      </c>
      <c r="D35" s="9">
        <v>0</v>
      </c>
      <c r="E35" s="9">
        <v>31</v>
      </c>
      <c r="F35" s="6">
        <v>22</v>
      </c>
      <c r="G35">
        <f t="shared" si="8"/>
        <v>2008</v>
      </c>
      <c r="H35" s="28">
        <v>640620.8972200827</v>
      </c>
      <c r="J35">
        <f t="shared" si="9"/>
        <v>7080628227.7422514</v>
      </c>
      <c r="K35">
        <f t="shared" si="10"/>
        <v>19533845.485388625</v>
      </c>
      <c r="L35">
        <f t="shared" si="11"/>
        <v>0</v>
      </c>
      <c r="M35">
        <f t="shared" si="12"/>
        <v>140178271.82111144</v>
      </c>
      <c r="N35">
        <f t="shared" si="13"/>
        <v>44279031.622409746</v>
      </c>
      <c r="O35">
        <f t="shared" si="14"/>
        <v>-7349534551.2232637</v>
      </c>
      <c r="P35">
        <f t="shared" si="15"/>
        <v>331802899.1579687</v>
      </c>
      <c r="Q35">
        <f t="shared" si="16"/>
        <v>266887724.60586661</v>
      </c>
    </row>
    <row r="36" spans="1:17" x14ac:dyDescent="0.25">
      <c r="A36" s="8">
        <v>39753</v>
      </c>
      <c r="B36" s="28">
        <v>267098290.25076997</v>
      </c>
      <c r="C36" s="9">
        <v>468.3</v>
      </c>
      <c r="D36" s="9">
        <v>0</v>
      </c>
      <c r="E36" s="9">
        <v>30</v>
      </c>
      <c r="F36" s="6">
        <v>20</v>
      </c>
      <c r="G36">
        <f t="shared" si="8"/>
        <v>2008</v>
      </c>
      <c r="H36" s="28">
        <v>640886.89338708424</v>
      </c>
      <c r="J36">
        <f t="shared" si="9"/>
        <v>7080628227.7422514</v>
      </c>
      <c r="K36">
        <f t="shared" si="10"/>
        <v>31895745.60951009</v>
      </c>
      <c r="L36">
        <f t="shared" si="11"/>
        <v>0</v>
      </c>
      <c r="M36">
        <f t="shared" si="12"/>
        <v>135656392.08494657</v>
      </c>
      <c r="N36">
        <f t="shared" si="13"/>
        <v>40253665.111281589</v>
      </c>
      <c r="O36">
        <f t="shared" si="14"/>
        <v>-7349534551.2232637</v>
      </c>
      <c r="P36">
        <f t="shared" si="15"/>
        <v>331940669.09297866</v>
      </c>
      <c r="Q36">
        <f t="shared" si="16"/>
        <v>270840148.41770476</v>
      </c>
    </row>
    <row r="37" spans="1:17" x14ac:dyDescent="0.25">
      <c r="A37" s="8">
        <v>39783</v>
      </c>
      <c r="B37" s="28">
        <v>296358423.28860795</v>
      </c>
      <c r="C37" s="9">
        <v>671</v>
      </c>
      <c r="D37" s="9">
        <v>0</v>
      </c>
      <c r="E37" s="9">
        <v>31</v>
      </c>
      <c r="F37" s="6">
        <v>21</v>
      </c>
      <c r="G37">
        <f t="shared" si="8"/>
        <v>2008</v>
      </c>
      <c r="H37" s="28">
        <v>641153.00000000035</v>
      </c>
      <c r="J37">
        <f t="shared" si="9"/>
        <v>7080628227.7422514</v>
      </c>
      <c r="K37">
        <f t="shared" si="10"/>
        <v>45701570.155842982</v>
      </c>
      <c r="L37">
        <f t="shared" si="11"/>
        <v>0</v>
      </c>
      <c r="M37">
        <f t="shared" si="12"/>
        <v>140178271.82111144</v>
      </c>
      <c r="N37">
        <f t="shared" si="13"/>
        <v>42266348.366845667</v>
      </c>
      <c r="O37">
        <f t="shared" si="14"/>
        <v>-7349534551.2232637</v>
      </c>
      <c r="P37">
        <f t="shared" si="15"/>
        <v>332078496.23229587</v>
      </c>
      <c r="Q37">
        <f t="shared" si="16"/>
        <v>291318363.09508407</v>
      </c>
    </row>
    <row r="38" spans="1:17" x14ac:dyDescent="0.25">
      <c r="A38" s="8">
        <v>39814</v>
      </c>
      <c r="B38" s="28">
        <v>305668858.53714204</v>
      </c>
      <c r="C38" s="9">
        <v>849.6</v>
      </c>
      <c r="D38" s="9">
        <v>0</v>
      </c>
      <c r="E38" s="9">
        <v>31</v>
      </c>
      <c r="F38" s="6">
        <v>21</v>
      </c>
      <c r="G38">
        <f t="shared" si="8"/>
        <v>2009</v>
      </c>
      <c r="H38" s="28">
        <v>641315.60632433277</v>
      </c>
      <c r="J38">
        <f t="shared" si="9"/>
        <v>7080628227.7422514</v>
      </c>
      <c r="K38">
        <f t="shared" si="10"/>
        <v>57865952.316548735</v>
      </c>
      <c r="L38">
        <f t="shared" si="11"/>
        <v>0</v>
      </c>
      <c r="M38">
        <f t="shared" si="12"/>
        <v>140178271.82111144</v>
      </c>
      <c r="N38">
        <f t="shared" si="13"/>
        <v>42266348.366845667</v>
      </c>
      <c r="O38">
        <f t="shared" si="14"/>
        <v>-7353194677.9918013</v>
      </c>
      <c r="P38">
        <f t="shared" si="15"/>
        <v>332162716.47873032</v>
      </c>
      <c r="Q38">
        <f t="shared" si="16"/>
        <v>299906838.73368657</v>
      </c>
    </row>
    <row r="39" spans="1:17" x14ac:dyDescent="0.25">
      <c r="A39" s="8">
        <v>39845</v>
      </c>
      <c r="B39" s="28">
        <v>262596040.12950501</v>
      </c>
      <c r="C39" s="9">
        <v>612.70000000000005</v>
      </c>
      <c r="D39" s="9">
        <v>0</v>
      </c>
      <c r="E39" s="9">
        <v>28</v>
      </c>
      <c r="F39" s="6">
        <v>19</v>
      </c>
      <c r="G39">
        <f t="shared" si="8"/>
        <v>2009</v>
      </c>
      <c r="H39" s="28">
        <v>641478.25388814614</v>
      </c>
      <c r="J39">
        <f t="shared" si="9"/>
        <v>7080628227.7422514</v>
      </c>
      <c r="K39">
        <f t="shared" si="10"/>
        <v>41730777.994761549</v>
      </c>
      <c r="L39">
        <f t="shared" si="11"/>
        <v>0</v>
      </c>
      <c r="M39">
        <f t="shared" si="12"/>
        <v>126612632.61261679</v>
      </c>
      <c r="N39">
        <f t="shared" si="13"/>
        <v>38240981.85571751</v>
      </c>
      <c r="O39">
        <f t="shared" si="14"/>
        <v>-7353194677.9918013</v>
      </c>
      <c r="P39">
        <f t="shared" si="15"/>
        <v>332246958.08472294</v>
      </c>
      <c r="Q39">
        <f t="shared" si="16"/>
        <v>266264900.29826874</v>
      </c>
    </row>
    <row r="40" spans="1:17" x14ac:dyDescent="0.25">
      <c r="A40" s="8">
        <v>39873</v>
      </c>
      <c r="B40" s="28">
        <v>276462970.64750099</v>
      </c>
      <c r="C40" s="9">
        <v>533.29999999999995</v>
      </c>
      <c r="D40" s="9">
        <v>0</v>
      </c>
      <c r="E40" s="9">
        <v>31</v>
      </c>
      <c r="F40" s="6">
        <v>22</v>
      </c>
      <c r="G40">
        <f t="shared" si="8"/>
        <v>2009</v>
      </c>
      <c r="H40" s="28">
        <v>641640.9427018991</v>
      </c>
      <c r="J40">
        <f t="shared" si="9"/>
        <v>7080628227.7422514</v>
      </c>
      <c r="K40">
        <f t="shared" si="10"/>
        <v>36322872.375724383</v>
      </c>
      <c r="L40">
        <f t="shared" si="11"/>
        <v>0</v>
      </c>
      <c r="M40">
        <f t="shared" si="12"/>
        <v>140178271.82111144</v>
      </c>
      <c r="N40">
        <f t="shared" si="13"/>
        <v>44279031.622409746</v>
      </c>
      <c r="O40">
        <f t="shared" si="14"/>
        <v>-7353194677.9918013</v>
      </c>
      <c r="P40">
        <f t="shared" si="15"/>
        <v>332331221.05569071</v>
      </c>
      <c r="Q40">
        <f t="shared" si="16"/>
        <v>280544946.62538713</v>
      </c>
    </row>
    <row r="41" spans="1:17" x14ac:dyDescent="0.25">
      <c r="A41" s="8">
        <v>39904</v>
      </c>
      <c r="B41" s="28">
        <v>249154028.972579</v>
      </c>
      <c r="C41" s="9">
        <v>307</v>
      </c>
      <c r="D41" s="9">
        <v>3.2</v>
      </c>
      <c r="E41" s="9">
        <v>30</v>
      </c>
      <c r="F41" s="6">
        <v>20</v>
      </c>
      <c r="G41">
        <f t="shared" si="8"/>
        <v>2009</v>
      </c>
      <c r="H41" s="28">
        <v>641803.67277605331</v>
      </c>
      <c r="J41">
        <f t="shared" si="9"/>
        <v>7080628227.7422514</v>
      </c>
      <c r="K41">
        <f t="shared" si="10"/>
        <v>20909660.265042916</v>
      </c>
      <c r="L41">
        <f t="shared" si="11"/>
        <v>2351025.1598077896</v>
      </c>
      <c r="M41">
        <f t="shared" si="12"/>
        <v>135656392.08494657</v>
      </c>
      <c r="N41">
        <f t="shared" si="13"/>
        <v>40253665.111281589</v>
      </c>
      <c r="O41">
        <f t="shared" si="14"/>
        <v>-7353194677.9918013</v>
      </c>
      <c r="P41">
        <f t="shared" si="15"/>
        <v>332415505.39705211</v>
      </c>
      <c r="Q41">
        <f t="shared" si="16"/>
        <v>259019797.76858169</v>
      </c>
    </row>
    <row r="42" spans="1:17" x14ac:dyDescent="0.25">
      <c r="A42" s="8">
        <v>39934</v>
      </c>
      <c r="B42" s="28">
        <v>248973832.55212599</v>
      </c>
      <c r="C42" s="9">
        <v>156.9</v>
      </c>
      <c r="D42" s="9">
        <v>3.1</v>
      </c>
      <c r="E42" s="9">
        <v>31</v>
      </c>
      <c r="F42" s="6">
        <v>20</v>
      </c>
      <c r="G42">
        <f t="shared" si="8"/>
        <v>2009</v>
      </c>
      <c r="H42" s="28">
        <v>641966.444121073</v>
      </c>
      <c r="J42">
        <f t="shared" si="9"/>
        <v>7080628227.7422514</v>
      </c>
      <c r="K42">
        <f t="shared" si="10"/>
        <v>10686402.917215744</v>
      </c>
      <c r="L42">
        <f t="shared" si="11"/>
        <v>2277555.6235637963</v>
      </c>
      <c r="M42">
        <f t="shared" si="12"/>
        <v>140178271.82111144</v>
      </c>
      <c r="N42">
        <f t="shared" si="13"/>
        <v>40253665.111281589</v>
      </c>
      <c r="O42">
        <f t="shared" si="14"/>
        <v>-7353194677.9918013</v>
      </c>
      <c r="P42">
        <f t="shared" si="15"/>
        <v>332499811.11422706</v>
      </c>
      <c r="Q42">
        <f t="shared" si="16"/>
        <v>253329256.33784938</v>
      </c>
    </row>
    <row r="43" spans="1:17" x14ac:dyDescent="0.25">
      <c r="A43" s="8">
        <v>39965</v>
      </c>
      <c r="B43" s="28">
        <v>263632256.13721699</v>
      </c>
      <c r="C43" s="9">
        <v>49.7</v>
      </c>
      <c r="D43" s="9">
        <v>35.5</v>
      </c>
      <c r="E43" s="9">
        <v>30</v>
      </c>
      <c r="F43" s="6">
        <v>22</v>
      </c>
      <c r="G43">
        <f t="shared" si="8"/>
        <v>2009</v>
      </c>
      <c r="H43" s="28">
        <v>642129.25674742507</v>
      </c>
      <c r="J43">
        <f t="shared" si="9"/>
        <v>7080628227.7422514</v>
      </c>
      <c r="K43">
        <f t="shared" si="10"/>
        <v>3385049.2350900094</v>
      </c>
      <c r="L43">
        <f t="shared" si="11"/>
        <v>26081685.366617668</v>
      </c>
      <c r="M43">
        <f t="shared" si="12"/>
        <v>135656392.08494657</v>
      </c>
      <c r="N43">
        <f t="shared" si="13"/>
        <v>44279031.622409746</v>
      </c>
      <c r="O43">
        <f t="shared" si="14"/>
        <v>-7353194677.9918013</v>
      </c>
      <c r="P43">
        <f t="shared" si="15"/>
        <v>332584138.21263665</v>
      </c>
      <c r="Q43">
        <f t="shared" si="16"/>
        <v>269419846.2721507</v>
      </c>
    </row>
    <row r="44" spans="1:17" x14ac:dyDescent="0.25">
      <c r="A44" s="8">
        <v>39995</v>
      </c>
      <c r="B44" s="28">
        <v>272951410.853921</v>
      </c>
      <c r="C44" s="9">
        <v>20.2</v>
      </c>
      <c r="D44" s="9">
        <v>29.4</v>
      </c>
      <c r="E44" s="9">
        <v>31</v>
      </c>
      <c r="F44" s="6">
        <v>22</v>
      </c>
      <c r="G44">
        <f t="shared" si="8"/>
        <v>2009</v>
      </c>
      <c r="H44" s="28">
        <v>642292.11066557909</v>
      </c>
      <c r="J44">
        <f t="shared" si="9"/>
        <v>7080628227.7422514</v>
      </c>
      <c r="K44">
        <f t="shared" si="10"/>
        <v>1375814.7796542894</v>
      </c>
      <c r="L44">
        <f t="shared" si="11"/>
        <v>21600043.655734066</v>
      </c>
      <c r="M44">
        <f t="shared" si="12"/>
        <v>140178271.82111144</v>
      </c>
      <c r="N44">
        <f t="shared" si="13"/>
        <v>44279031.622409746</v>
      </c>
      <c r="O44">
        <f t="shared" si="14"/>
        <v>-7353194677.9918013</v>
      </c>
      <c r="P44">
        <f t="shared" si="15"/>
        <v>332668486.6977036</v>
      </c>
      <c r="Q44">
        <f t="shared" si="16"/>
        <v>267535198.3270638</v>
      </c>
    </row>
    <row r="45" spans="1:17" x14ac:dyDescent="0.25">
      <c r="A45" s="8">
        <v>40026</v>
      </c>
      <c r="B45" s="28">
        <v>298728244.69562304</v>
      </c>
      <c r="C45" s="9">
        <v>17.899999999999999</v>
      </c>
      <c r="D45" s="9">
        <v>71.900000000000006</v>
      </c>
      <c r="E45" s="9">
        <v>31</v>
      </c>
      <c r="F45" s="6">
        <v>20</v>
      </c>
      <c r="G45">
        <f t="shared" si="8"/>
        <v>2009</v>
      </c>
      <c r="H45" s="28">
        <v>642455.00588600745</v>
      </c>
      <c r="J45">
        <f t="shared" si="9"/>
        <v>7080628227.7422514</v>
      </c>
      <c r="K45">
        <f t="shared" si="10"/>
        <v>1219162.6017728604</v>
      </c>
      <c r="L45">
        <f t="shared" si="11"/>
        <v>52824596.559431277</v>
      </c>
      <c r="M45">
        <f t="shared" si="12"/>
        <v>140178271.82111144</v>
      </c>
      <c r="N45">
        <f t="shared" si="13"/>
        <v>40253665.111281589</v>
      </c>
      <c r="O45">
        <f t="shared" si="14"/>
        <v>-7353194677.9918013</v>
      </c>
      <c r="P45">
        <f t="shared" si="15"/>
        <v>332752856.57485193</v>
      </c>
      <c r="Q45">
        <f t="shared" si="16"/>
        <v>294662102.41889948</v>
      </c>
    </row>
    <row r="46" spans="1:17" x14ac:dyDescent="0.25">
      <c r="A46" s="8">
        <v>40057</v>
      </c>
      <c r="B46" s="28">
        <v>262187811.861671</v>
      </c>
      <c r="C46" s="9">
        <v>71.2</v>
      </c>
      <c r="D46" s="9">
        <v>15.9</v>
      </c>
      <c r="E46" s="9">
        <v>30</v>
      </c>
      <c r="F46" s="6">
        <v>21</v>
      </c>
      <c r="G46">
        <f t="shared" si="8"/>
        <v>2009</v>
      </c>
      <c r="H46" s="28">
        <v>642617.94241918484</v>
      </c>
      <c r="J46">
        <f t="shared" si="9"/>
        <v>7080628227.7422514</v>
      </c>
      <c r="K46">
        <f t="shared" si="10"/>
        <v>4849406.5500685852</v>
      </c>
      <c r="L46">
        <f t="shared" si="11"/>
        <v>11681656.262794955</v>
      </c>
      <c r="M46">
        <f t="shared" si="12"/>
        <v>135656392.08494657</v>
      </c>
      <c r="N46">
        <f t="shared" si="13"/>
        <v>42266348.366845667</v>
      </c>
      <c r="O46">
        <f t="shared" si="14"/>
        <v>-7353194677.9918013</v>
      </c>
      <c r="P46">
        <f t="shared" si="15"/>
        <v>332837247.84950686</v>
      </c>
      <c r="Q46">
        <f t="shared" si="16"/>
        <v>254724600.86461306</v>
      </c>
    </row>
    <row r="47" spans="1:17" x14ac:dyDescent="0.25">
      <c r="A47" s="8">
        <v>40087</v>
      </c>
      <c r="B47" s="28">
        <v>257252255.29813802</v>
      </c>
      <c r="C47" s="9">
        <v>301.2</v>
      </c>
      <c r="D47" s="9">
        <v>0</v>
      </c>
      <c r="E47" s="9">
        <v>31</v>
      </c>
      <c r="F47" s="6">
        <v>21</v>
      </c>
      <c r="G47">
        <f t="shared" si="8"/>
        <v>2009</v>
      </c>
      <c r="H47" s="28">
        <v>642780.92027558899</v>
      </c>
      <c r="J47">
        <f t="shared" si="9"/>
        <v>7080628227.7422514</v>
      </c>
      <c r="K47">
        <f t="shared" si="10"/>
        <v>20514624.338211484</v>
      </c>
      <c r="L47">
        <f t="shared" si="11"/>
        <v>0</v>
      </c>
      <c r="M47">
        <f t="shared" si="12"/>
        <v>140178271.82111144</v>
      </c>
      <c r="N47">
        <f t="shared" si="13"/>
        <v>42266348.366845667</v>
      </c>
      <c r="O47">
        <f t="shared" si="14"/>
        <v>-7353194677.9918013</v>
      </c>
      <c r="P47">
        <f t="shared" si="15"/>
        <v>332921660.52709532</v>
      </c>
      <c r="Q47">
        <f t="shared" si="16"/>
        <v>263314454.80371428</v>
      </c>
    </row>
    <row r="48" spans="1:17" x14ac:dyDescent="0.25">
      <c r="A48" s="8">
        <v>40118</v>
      </c>
      <c r="B48" s="28">
        <v>256518679.56912902</v>
      </c>
      <c r="C48" s="9">
        <v>356.7</v>
      </c>
      <c r="D48" s="9">
        <v>0</v>
      </c>
      <c r="E48" s="9">
        <v>30</v>
      </c>
      <c r="F48" s="6">
        <v>21</v>
      </c>
      <c r="G48">
        <f t="shared" si="8"/>
        <v>2009</v>
      </c>
      <c r="H48" s="28">
        <v>642943.93946569995</v>
      </c>
      <c r="J48">
        <f t="shared" si="9"/>
        <v>7080628227.7422514</v>
      </c>
      <c r="K48">
        <f t="shared" si="10"/>
        <v>24294709.500132922</v>
      </c>
      <c r="L48">
        <f t="shared" si="11"/>
        <v>0</v>
      </c>
      <c r="M48">
        <f t="shared" si="12"/>
        <v>135656392.08494657</v>
      </c>
      <c r="N48">
        <f t="shared" si="13"/>
        <v>42266348.366845667</v>
      </c>
      <c r="O48">
        <f t="shared" si="14"/>
        <v>-7353194677.9918013</v>
      </c>
      <c r="P48">
        <f t="shared" si="15"/>
        <v>333006094.61304522</v>
      </c>
      <c r="Q48">
        <f t="shared" si="16"/>
        <v>262657094.31542063</v>
      </c>
    </row>
    <row r="49" spans="1:17" x14ac:dyDescent="0.25">
      <c r="A49" s="8">
        <v>40148</v>
      </c>
      <c r="B49" s="28">
        <v>291040253.63740605</v>
      </c>
      <c r="C49" s="9">
        <v>637.29999999999995</v>
      </c>
      <c r="D49" s="9">
        <v>0</v>
      </c>
      <c r="E49" s="9">
        <v>31</v>
      </c>
      <c r="F49" s="6">
        <v>21</v>
      </c>
      <c r="G49">
        <f t="shared" si="8"/>
        <v>2009</v>
      </c>
      <c r="H49" s="28">
        <v>643107.0000000007</v>
      </c>
      <c r="J49">
        <f t="shared" si="9"/>
        <v>7080628227.7422514</v>
      </c>
      <c r="K49">
        <f t="shared" si="10"/>
        <v>43406275.201667257</v>
      </c>
      <c r="L49">
        <f t="shared" si="11"/>
        <v>0</v>
      </c>
      <c r="M49">
        <f t="shared" si="12"/>
        <v>140178271.82111144</v>
      </c>
      <c r="N49">
        <f t="shared" si="13"/>
        <v>42266348.366845667</v>
      </c>
      <c r="O49">
        <f t="shared" si="14"/>
        <v>-7353194677.9918013</v>
      </c>
      <c r="P49">
        <f t="shared" si="15"/>
        <v>333090550.11278623</v>
      </c>
      <c r="Q49">
        <f t="shared" si="16"/>
        <v>286374995.25286096</v>
      </c>
    </row>
    <row r="50" spans="1:17" x14ac:dyDescent="0.25">
      <c r="A50" s="8">
        <v>40179</v>
      </c>
      <c r="B50" s="28">
        <v>299693945.09863394</v>
      </c>
      <c r="C50" s="9">
        <v>733.1</v>
      </c>
      <c r="D50" s="9">
        <v>0</v>
      </c>
      <c r="E50" s="9">
        <v>31</v>
      </c>
      <c r="F50" s="6">
        <v>20</v>
      </c>
      <c r="G50">
        <f t="shared" si="8"/>
        <v>2010</v>
      </c>
      <c r="H50" s="28">
        <v>643459.18727764953</v>
      </c>
      <c r="J50">
        <f t="shared" si="9"/>
        <v>7080628227.7422514</v>
      </c>
      <c r="K50">
        <f t="shared" si="10"/>
        <v>49931178.958641566</v>
      </c>
      <c r="L50">
        <f t="shared" si="11"/>
        <v>0</v>
      </c>
      <c r="M50">
        <f t="shared" si="12"/>
        <v>140178271.82111144</v>
      </c>
      <c r="N50">
        <f t="shared" si="13"/>
        <v>40253665.111281589</v>
      </c>
      <c r="O50">
        <f t="shared" si="14"/>
        <v>-7356854804.7603388</v>
      </c>
      <c r="P50">
        <f t="shared" si="15"/>
        <v>333272961.83284956</v>
      </c>
      <c r="Q50">
        <f t="shared" si="16"/>
        <v>287409500.70579726</v>
      </c>
    </row>
    <row r="51" spans="1:17" x14ac:dyDescent="0.25">
      <c r="A51" s="8">
        <v>40210</v>
      </c>
      <c r="B51" s="28">
        <v>266679318.68030301</v>
      </c>
      <c r="C51" s="9">
        <v>633.4</v>
      </c>
      <c r="D51" s="9">
        <v>0</v>
      </c>
      <c r="E51" s="9">
        <v>28</v>
      </c>
      <c r="F51" s="6">
        <v>19</v>
      </c>
      <c r="G51">
        <f t="shared" si="8"/>
        <v>2010</v>
      </c>
      <c r="H51" s="28">
        <v>643811.56742503692</v>
      </c>
      <c r="J51">
        <f t="shared" si="9"/>
        <v>7080628227.7422514</v>
      </c>
      <c r="K51">
        <f t="shared" si="10"/>
        <v>43140647.5956944</v>
      </c>
      <c r="L51">
        <f t="shared" si="11"/>
        <v>0</v>
      </c>
      <c r="M51">
        <f t="shared" si="12"/>
        <v>126612632.61261679</v>
      </c>
      <c r="N51">
        <f t="shared" si="13"/>
        <v>38240981.85571751</v>
      </c>
      <c r="O51">
        <f t="shared" si="14"/>
        <v>-7356854804.7603388</v>
      </c>
      <c r="P51">
        <f t="shared" si="15"/>
        <v>333455473.44777846</v>
      </c>
      <c r="Q51">
        <f t="shared" si="16"/>
        <v>265223158.49371982</v>
      </c>
    </row>
    <row r="52" spans="1:17" x14ac:dyDescent="0.25">
      <c r="A52" s="8">
        <v>40238</v>
      </c>
      <c r="B52" s="28">
        <v>267938979.41640699</v>
      </c>
      <c r="C52" s="9">
        <v>450.2</v>
      </c>
      <c r="D52" s="9">
        <v>0</v>
      </c>
      <c r="E52" s="9">
        <v>31</v>
      </c>
      <c r="F52" s="6">
        <v>23</v>
      </c>
      <c r="G52">
        <f t="shared" si="8"/>
        <v>2010</v>
      </c>
      <c r="H52" s="28">
        <v>644164.14054778428</v>
      </c>
      <c r="J52">
        <f t="shared" si="9"/>
        <v>7080628227.7422514</v>
      </c>
      <c r="K52">
        <f t="shared" si="10"/>
        <v>30662961.079225797</v>
      </c>
      <c r="L52">
        <f t="shared" si="11"/>
        <v>0</v>
      </c>
      <c r="M52">
        <f t="shared" si="12"/>
        <v>140178271.82111144</v>
      </c>
      <c r="N52">
        <f t="shared" si="13"/>
        <v>46291714.877973825</v>
      </c>
      <c r="O52">
        <f t="shared" si="14"/>
        <v>-7356854804.7603388</v>
      </c>
      <c r="P52">
        <f t="shared" si="15"/>
        <v>333638085.0122785</v>
      </c>
      <c r="Q52">
        <f t="shared" si="16"/>
        <v>274544455.77250189</v>
      </c>
    </row>
    <row r="53" spans="1:17" x14ac:dyDescent="0.25">
      <c r="A53" s="8">
        <v>40269</v>
      </c>
      <c r="B53" s="28">
        <v>241174662.588337</v>
      </c>
      <c r="C53" s="9">
        <v>236.4</v>
      </c>
      <c r="D53" s="9">
        <v>0</v>
      </c>
      <c r="E53" s="9">
        <v>30</v>
      </c>
      <c r="F53" s="6">
        <v>20</v>
      </c>
      <c r="G53">
        <f t="shared" si="8"/>
        <v>2010</v>
      </c>
      <c r="H53" s="28">
        <v>644516.90675157146</v>
      </c>
      <c r="J53">
        <f t="shared" si="9"/>
        <v>7080628227.7422514</v>
      </c>
      <c r="K53">
        <f t="shared" si="10"/>
        <v>16101119.500508616</v>
      </c>
      <c r="L53">
        <f t="shared" si="11"/>
        <v>0</v>
      </c>
      <c r="M53">
        <f t="shared" si="12"/>
        <v>135656392.08494657</v>
      </c>
      <c r="N53">
        <f t="shared" si="13"/>
        <v>40253665.111281589</v>
      </c>
      <c r="O53">
        <f t="shared" si="14"/>
        <v>-7356854804.7603388</v>
      </c>
      <c r="P53">
        <f t="shared" si="15"/>
        <v>333820796.58108532</v>
      </c>
      <c r="Q53">
        <f t="shared" si="16"/>
        <v>249605396.25973427</v>
      </c>
    </row>
    <row r="54" spans="1:17" x14ac:dyDescent="0.25">
      <c r="A54" s="8">
        <v>40299</v>
      </c>
      <c r="B54" s="28">
        <v>267192400.38942596</v>
      </c>
      <c r="C54" s="9">
        <v>121.1</v>
      </c>
      <c r="D54" s="9">
        <v>34.9</v>
      </c>
      <c r="E54" s="9">
        <v>31</v>
      </c>
      <c r="F54" s="6">
        <v>20</v>
      </c>
      <c r="G54">
        <f t="shared" si="8"/>
        <v>2010</v>
      </c>
      <c r="H54" s="28">
        <v>644869.86614213616</v>
      </c>
      <c r="J54">
        <f t="shared" si="9"/>
        <v>7080628227.7422514</v>
      </c>
      <c r="K54">
        <f t="shared" si="10"/>
        <v>8248077.7136700219</v>
      </c>
      <c r="L54">
        <f t="shared" si="11"/>
        <v>25640868.149153706</v>
      </c>
      <c r="M54">
        <f t="shared" si="12"/>
        <v>140178271.82111144</v>
      </c>
      <c r="N54">
        <f t="shared" si="13"/>
        <v>40253665.111281589</v>
      </c>
      <c r="O54">
        <f t="shared" si="14"/>
        <v>-7356854804.7603388</v>
      </c>
      <c r="P54">
        <f t="shared" si="15"/>
        <v>334003608.20896477</v>
      </c>
      <c r="Q54">
        <f t="shared" si="16"/>
        <v>272097913.98609394</v>
      </c>
    </row>
    <row r="55" spans="1:17" x14ac:dyDescent="0.25">
      <c r="A55" s="8">
        <v>40330</v>
      </c>
      <c r="B55" s="28">
        <v>286501881.53331602</v>
      </c>
      <c r="C55" s="9">
        <v>23.6</v>
      </c>
      <c r="D55" s="9">
        <v>57.5</v>
      </c>
      <c r="E55" s="9">
        <v>30</v>
      </c>
      <c r="F55" s="6">
        <v>22</v>
      </c>
      <c r="G55">
        <f t="shared" si="8"/>
        <v>2010</v>
      </c>
      <c r="H55" s="28">
        <v>645223.01882527408</v>
      </c>
      <c r="J55">
        <f t="shared" si="9"/>
        <v>7080628227.7422514</v>
      </c>
      <c r="K55">
        <f t="shared" si="10"/>
        <v>1607387.5643485759</v>
      </c>
      <c r="L55">
        <f t="shared" si="11"/>
        <v>42244983.340296224</v>
      </c>
      <c r="M55">
        <f t="shared" si="12"/>
        <v>135656392.08494657</v>
      </c>
      <c r="N55">
        <f t="shared" si="13"/>
        <v>44279031.622409746</v>
      </c>
      <c r="O55">
        <f t="shared" si="14"/>
        <v>-7356854804.7603388</v>
      </c>
      <c r="P55">
        <f t="shared" si="15"/>
        <v>334186519.95071262</v>
      </c>
      <c r="Q55">
        <f t="shared" si="16"/>
        <v>281747737.5446257</v>
      </c>
    </row>
    <row r="56" spans="1:17" x14ac:dyDescent="0.25">
      <c r="A56" s="8">
        <v>40360</v>
      </c>
      <c r="B56" s="28">
        <v>332611858.49771202</v>
      </c>
      <c r="C56" s="9">
        <v>5.6</v>
      </c>
      <c r="D56" s="9">
        <v>129.69999999999999</v>
      </c>
      <c r="E56" s="9">
        <v>31</v>
      </c>
      <c r="F56" s="6">
        <v>21</v>
      </c>
      <c r="G56">
        <f t="shared" si="8"/>
        <v>2010</v>
      </c>
      <c r="H56" s="28">
        <v>645576.36490683886</v>
      </c>
      <c r="J56">
        <f t="shared" si="9"/>
        <v>7080628227.7422514</v>
      </c>
      <c r="K56">
        <f t="shared" si="10"/>
        <v>381413.998320001</v>
      </c>
      <c r="L56">
        <f t="shared" si="11"/>
        <v>95289988.508459464</v>
      </c>
      <c r="M56">
        <f t="shared" si="12"/>
        <v>140178271.82111144</v>
      </c>
      <c r="N56">
        <f t="shared" si="13"/>
        <v>42266348.366845667</v>
      </c>
      <c r="O56">
        <f t="shared" si="14"/>
        <v>-7356854804.7603388</v>
      </c>
      <c r="P56">
        <f t="shared" si="15"/>
        <v>334369531.86115456</v>
      </c>
      <c r="Q56">
        <f t="shared" si="16"/>
        <v>336258977.53780365</v>
      </c>
    </row>
    <row r="57" spans="1:17" x14ac:dyDescent="0.25">
      <c r="A57" s="8">
        <v>40391</v>
      </c>
      <c r="B57" s="28">
        <v>323581549.93655503</v>
      </c>
      <c r="C57" s="9">
        <v>6</v>
      </c>
      <c r="D57" s="9">
        <v>121.7</v>
      </c>
      <c r="E57" s="9">
        <v>31</v>
      </c>
      <c r="F57" s="6">
        <v>21</v>
      </c>
      <c r="G57">
        <f t="shared" si="8"/>
        <v>2010</v>
      </c>
      <c r="H57" s="28">
        <v>645929.90449274203</v>
      </c>
      <c r="J57">
        <f t="shared" si="9"/>
        <v>7080628227.7422514</v>
      </c>
      <c r="K57">
        <f t="shared" si="10"/>
        <v>408657.85534285824</v>
      </c>
      <c r="L57">
        <f t="shared" si="11"/>
        <v>89412425.608940005</v>
      </c>
      <c r="M57">
        <f t="shared" si="12"/>
        <v>140178271.82111144</v>
      </c>
      <c r="N57">
        <f t="shared" si="13"/>
        <v>42266348.366845667</v>
      </c>
      <c r="O57">
        <f t="shared" si="14"/>
        <v>-7356854804.7603388</v>
      </c>
      <c r="P57">
        <f t="shared" si="15"/>
        <v>334552643.99514651</v>
      </c>
      <c r="Q57">
        <f t="shared" si="16"/>
        <v>330591770.62929988</v>
      </c>
    </row>
    <row r="58" spans="1:17" x14ac:dyDescent="0.25">
      <c r="A58" s="8">
        <v>40422</v>
      </c>
      <c r="B58" s="28">
        <v>262423718.80932599</v>
      </c>
      <c r="C58" s="9">
        <v>87.9</v>
      </c>
      <c r="D58" s="9">
        <v>24.1</v>
      </c>
      <c r="E58" s="9">
        <v>30</v>
      </c>
      <c r="F58" s="6">
        <v>21</v>
      </c>
      <c r="G58">
        <f t="shared" si="8"/>
        <v>2010</v>
      </c>
      <c r="H58" s="28">
        <v>646283.63768895308</v>
      </c>
      <c r="J58">
        <f t="shared" si="9"/>
        <v>7080628227.7422514</v>
      </c>
      <c r="K58">
        <f t="shared" si="10"/>
        <v>5986837.5807728739</v>
      </c>
      <c r="L58">
        <f t="shared" si="11"/>
        <v>17706158.234802417</v>
      </c>
      <c r="M58">
        <f t="shared" si="12"/>
        <v>135656392.08494657</v>
      </c>
      <c r="N58">
        <f t="shared" si="13"/>
        <v>42266348.366845667</v>
      </c>
      <c r="O58">
        <f t="shared" si="14"/>
        <v>-7356854804.7603388</v>
      </c>
      <c r="P58">
        <f t="shared" si="15"/>
        <v>334735856.40757412</v>
      </c>
      <c r="Q58">
        <f t="shared" si="16"/>
        <v>260125015.65685409</v>
      </c>
    </row>
    <row r="59" spans="1:17" x14ac:dyDescent="0.25">
      <c r="A59" s="8">
        <v>40452</v>
      </c>
      <c r="B59" s="28">
        <v>252737833.92640099</v>
      </c>
      <c r="C59" s="9">
        <v>239.5</v>
      </c>
      <c r="D59" s="9">
        <v>0</v>
      </c>
      <c r="E59" s="9">
        <v>31</v>
      </c>
      <c r="F59" s="6">
        <v>20</v>
      </c>
      <c r="G59">
        <f t="shared" si="8"/>
        <v>2010</v>
      </c>
      <c r="H59" s="28">
        <v>646637.56460149959</v>
      </c>
      <c r="J59">
        <f t="shared" si="9"/>
        <v>7080628227.7422514</v>
      </c>
      <c r="K59">
        <f t="shared" si="10"/>
        <v>16312259.392435759</v>
      </c>
      <c r="L59">
        <f t="shared" si="11"/>
        <v>0</v>
      </c>
      <c r="M59">
        <f t="shared" si="12"/>
        <v>140178271.82111144</v>
      </c>
      <c r="N59">
        <f t="shared" si="13"/>
        <v>40253665.111281589</v>
      </c>
      <c r="O59">
        <f t="shared" si="14"/>
        <v>-7356854804.7603388</v>
      </c>
      <c r="P59">
        <f t="shared" si="15"/>
        <v>334919169.15335333</v>
      </c>
      <c r="Q59">
        <f t="shared" si="16"/>
        <v>255436788.46009505</v>
      </c>
    </row>
    <row r="60" spans="1:17" x14ac:dyDescent="0.25">
      <c r="A60" s="8">
        <v>40483</v>
      </c>
      <c r="B60" s="28">
        <v>261356987.16899699</v>
      </c>
      <c r="C60" s="9">
        <v>413.6</v>
      </c>
      <c r="D60" s="9">
        <v>0</v>
      </c>
      <c r="E60" s="9">
        <v>30</v>
      </c>
      <c r="F60" s="6">
        <v>22</v>
      </c>
      <c r="G60">
        <f t="shared" si="8"/>
        <v>2010</v>
      </c>
      <c r="H60" s="28">
        <v>646991.68533646734</v>
      </c>
      <c r="J60">
        <f t="shared" si="9"/>
        <v>7080628227.7422514</v>
      </c>
      <c r="K60">
        <f t="shared" si="10"/>
        <v>28170148.161634363</v>
      </c>
      <c r="L60">
        <f t="shared" si="11"/>
        <v>0</v>
      </c>
      <c r="M60">
        <f t="shared" si="12"/>
        <v>135656392.08494657</v>
      </c>
      <c r="N60">
        <f t="shared" si="13"/>
        <v>44279031.622409746</v>
      </c>
      <c r="O60">
        <f t="shared" si="14"/>
        <v>-7356854804.7603388</v>
      </c>
      <c r="P60">
        <f t="shared" si="15"/>
        <v>335102582.28743017</v>
      </c>
      <c r="Q60">
        <f t="shared" si="16"/>
        <v>266981577.13833368</v>
      </c>
    </row>
    <row r="61" spans="1:17" x14ac:dyDescent="0.25">
      <c r="A61" s="8">
        <v>40513</v>
      </c>
      <c r="B61" s="28">
        <v>291575698.46674001</v>
      </c>
      <c r="C61" s="9">
        <v>713.5</v>
      </c>
      <c r="D61" s="9">
        <v>0</v>
      </c>
      <c r="E61" s="9">
        <v>31</v>
      </c>
      <c r="F61" s="6">
        <v>21</v>
      </c>
      <c r="G61">
        <f t="shared" si="8"/>
        <v>2010</v>
      </c>
      <c r="H61" s="28">
        <v>647346</v>
      </c>
      <c r="J61">
        <f t="shared" si="9"/>
        <v>7080628227.7422514</v>
      </c>
      <c r="K61">
        <f t="shared" si="10"/>
        <v>48596229.964521565</v>
      </c>
      <c r="L61">
        <f t="shared" si="11"/>
        <v>0</v>
      </c>
      <c r="M61">
        <f t="shared" si="12"/>
        <v>140178271.82111144</v>
      </c>
      <c r="N61">
        <f t="shared" si="13"/>
        <v>42266348.366845667</v>
      </c>
      <c r="O61">
        <f t="shared" si="14"/>
        <v>-7356854804.7603388</v>
      </c>
      <c r="P61">
        <f t="shared" si="15"/>
        <v>335286095.8647806</v>
      </c>
      <c r="Q61">
        <f t="shared" si="16"/>
        <v>290100368.99917239</v>
      </c>
    </row>
    <row r="62" spans="1:17" x14ac:dyDescent="0.25">
      <c r="A62" s="8">
        <v>40544</v>
      </c>
      <c r="B62" s="28">
        <v>299028119.50060898</v>
      </c>
      <c r="C62" s="9">
        <v>798.8</v>
      </c>
      <c r="D62" s="9">
        <v>0</v>
      </c>
      <c r="E62" s="9">
        <v>31</v>
      </c>
      <c r="F62" s="6">
        <v>20</v>
      </c>
      <c r="G62">
        <f t="shared" si="8"/>
        <v>2011</v>
      </c>
      <c r="H62" s="28">
        <v>647679.71882858081</v>
      </c>
      <c r="J62">
        <f t="shared" si="9"/>
        <v>7080628227.7422514</v>
      </c>
      <c r="K62">
        <f t="shared" si="10"/>
        <v>54405982.47464586</v>
      </c>
      <c r="L62">
        <f t="shared" si="11"/>
        <v>0</v>
      </c>
      <c r="M62">
        <f t="shared" si="12"/>
        <v>140178271.82111144</v>
      </c>
      <c r="N62">
        <f t="shared" si="13"/>
        <v>40253665.111281589</v>
      </c>
      <c r="O62">
        <f t="shared" si="14"/>
        <v>-7360514931.5288763</v>
      </c>
      <c r="P62">
        <f t="shared" si="15"/>
        <v>335458942.04464644</v>
      </c>
      <c r="Q62">
        <f t="shared" si="16"/>
        <v>290410157.66506022</v>
      </c>
    </row>
    <row r="63" spans="1:17" x14ac:dyDescent="0.25">
      <c r="A63" s="8">
        <v>40575</v>
      </c>
      <c r="B63" s="28">
        <v>267752051.99860099</v>
      </c>
      <c r="C63" s="9">
        <v>677.8</v>
      </c>
      <c r="D63" s="9">
        <v>0</v>
      </c>
      <c r="E63" s="9">
        <v>28</v>
      </c>
      <c r="F63" s="6">
        <v>19</v>
      </c>
      <c r="G63">
        <f t="shared" si="8"/>
        <v>2011</v>
      </c>
      <c r="H63" s="28">
        <v>648013.60969538626</v>
      </c>
      <c r="J63">
        <f t="shared" si="9"/>
        <v>7080628227.7422514</v>
      </c>
      <c r="K63">
        <f t="shared" si="10"/>
        <v>46164715.725231551</v>
      </c>
      <c r="L63">
        <f t="shared" si="11"/>
        <v>0</v>
      </c>
      <c r="M63">
        <f t="shared" si="12"/>
        <v>126612632.61261679</v>
      </c>
      <c r="N63">
        <f t="shared" si="13"/>
        <v>38240981.85571751</v>
      </c>
      <c r="O63">
        <f t="shared" si="14"/>
        <v>-7360514931.5288763</v>
      </c>
      <c r="P63">
        <f t="shared" si="15"/>
        <v>335631877.3299129</v>
      </c>
      <c r="Q63">
        <f t="shared" si="16"/>
        <v>266763503.73685336</v>
      </c>
    </row>
    <row r="64" spans="1:17" x14ac:dyDescent="0.25">
      <c r="A64" s="8">
        <v>40603</v>
      </c>
      <c r="B64" s="28">
        <v>281118404.318618</v>
      </c>
      <c r="C64" s="9">
        <v>599.6</v>
      </c>
      <c r="D64" s="9">
        <v>0</v>
      </c>
      <c r="E64" s="9">
        <v>31</v>
      </c>
      <c r="F64" s="6">
        <v>23</v>
      </c>
      <c r="G64">
        <f t="shared" si="8"/>
        <v>2011</v>
      </c>
      <c r="H64" s="28">
        <v>648347.67268910515</v>
      </c>
      <c r="J64">
        <f t="shared" si="9"/>
        <v>7080628227.7422514</v>
      </c>
      <c r="K64">
        <f t="shared" si="10"/>
        <v>40838541.677262969</v>
      </c>
      <c r="L64">
        <f t="shared" si="11"/>
        <v>0</v>
      </c>
      <c r="M64">
        <f t="shared" si="12"/>
        <v>140178271.82111144</v>
      </c>
      <c r="N64">
        <f t="shared" si="13"/>
        <v>46291714.877973825</v>
      </c>
      <c r="O64">
        <f t="shared" si="14"/>
        <v>-7360514931.5288763</v>
      </c>
      <c r="P64">
        <f t="shared" si="15"/>
        <v>335804901.76651549</v>
      </c>
      <c r="Q64">
        <f t="shared" si="16"/>
        <v>283226726.35623908</v>
      </c>
    </row>
    <row r="65" spans="1:17" x14ac:dyDescent="0.25">
      <c r="A65" s="8">
        <v>40634</v>
      </c>
      <c r="B65" s="28">
        <v>249463912.47478601</v>
      </c>
      <c r="C65" s="9">
        <v>330.4</v>
      </c>
      <c r="D65" s="9">
        <v>0</v>
      </c>
      <c r="E65" s="9">
        <v>30</v>
      </c>
      <c r="F65" s="6">
        <v>19</v>
      </c>
      <c r="G65">
        <f t="shared" si="8"/>
        <v>2011</v>
      </c>
      <c r="H65" s="28">
        <v>648681.90789847216</v>
      </c>
      <c r="J65">
        <f t="shared" si="9"/>
        <v>7080628227.7422514</v>
      </c>
      <c r="K65">
        <f t="shared" si="10"/>
        <v>22503425.900880061</v>
      </c>
      <c r="L65">
        <f t="shared" si="11"/>
        <v>0</v>
      </c>
      <c r="M65">
        <f t="shared" si="12"/>
        <v>135656392.08494657</v>
      </c>
      <c r="N65">
        <f t="shared" si="13"/>
        <v>38240981.85571751</v>
      </c>
      <c r="O65">
        <f t="shared" si="14"/>
        <v>-7360514931.5288763</v>
      </c>
      <c r="P65">
        <f t="shared" si="15"/>
        <v>335978015.40041327</v>
      </c>
      <c r="Q65">
        <f t="shared" si="16"/>
        <v>252492111.45533252</v>
      </c>
    </row>
    <row r="66" spans="1:17" x14ac:dyDescent="0.25">
      <c r="A66" s="8">
        <v>40664</v>
      </c>
      <c r="B66" s="28">
        <v>257879391.42596701</v>
      </c>
      <c r="C66" s="9">
        <v>126.4</v>
      </c>
      <c r="D66" s="9">
        <v>17.399999999999999</v>
      </c>
      <c r="E66" s="9">
        <v>31</v>
      </c>
      <c r="F66" s="6">
        <v>21</v>
      </c>
      <c r="G66">
        <f t="shared" si="8"/>
        <v>2011</v>
      </c>
      <c r="H66" s="28">
        <v>649016.31541226769</v>
      </c>
      <c r="J66">
        <f t="shared" ref="J66:J97" si="17">WSkWh</f>
        <v>7080628227.7422514</v>
      </c>
      <c r="K66">
        <f t="shared" ref="K66:K97" si="18">LonHDD*C66</f>
        <v>8609058.8192228805</v>
      </c>
      <c r="L66">
        <f t="shared" ref="L66:L97" si="19">LonCDD*D66</f>
        <v>12783699.306454856</v>
      </c>
      <c r="M66">
        <f t="shared" ref="M66:M97" si="20">MonthDays*E66</f>
        <v>140178271.82111144</v>
      </c>
      <c r="N66">
        <f t="shared" ref="N66:N97" si="21">PeakDays*F66</f>
        <v>42266348.366845667</v>
      </c>
      <c r="O66">
        <f t="shared" ref="O66:O97" si="22">Year*G66</f>
        <v>-7360514931.5288763</v>
      </c>
      <c r="P66">
        <f t="shared" ref="P66:P97" si="23">Population*H66</f>
        <v>336151218.27758926</v>
      </c>
      <c r="Q66">
        <f t="shared" ref="Q66:Q97" si="24">SUM(J66:P66)</f>
        <v>260101892.80459923</v>
      </c>
    </row>
    <row r="67" spans="1:17" x14ac:dyDescent="0.25">
      <c r="A67" s="8">
        <v>40695</v>
      </c>
      <c r="B67" s="28">
        <v>277024119.36416501</v>
      </c>
      <c r="C67" s="9">
        <v>27</v>
      </c>
      <c r="D67" s="9">
        <v>39.6</v>
      </c>
      <c r="E67" s="9">
        <v>30</v>
      </c>
      <c r="F67" s="6">
        <v>22</v>
      </c>
      <c r="G67">
        <f t="shared" ref="G67:G121" si="25">YEAR(A67)</f>
        <v>2011</v>
      </c>
      <c r="H67" s="28">
        <v>649350.89531931782</v>
      </c>
      <c r="J67">
        <f t="shared" si="17"/>
        <v>7080628227.7422514</v>
      </c>
      <c r="K67">
        <f t="shared" si="18"/>
        <v>1838960.3490428622</v>
      </c>
      <c r="L67">
        <f t="shared" si="19"/>
        <v>29093936.352621399</v>
      </c>
      <c r="M67">
        <f t="shared" si="20"/>
        <v>135656392.08494657</v>
      </c>
      <c r="N67">
        <f t="shared" si="21"/>
        <v>44279031.622409746</v>
      </c>
      <c r="O67">
        <f t="shared" si="22"/>
        <v>-7360514931.5288763</v>
      </c>
      <c r="P67">
        <f t="shared" si="23"/>
        <v>336324510.44404989</v>
      </c>
      <c r="Q67">
        <f t="shared" si="24"/>
        <v>267306127.06644541</v>
      </c>
    </row>
    <row r="68" spans="1:17" x14ac:dyDescent="0.25">
      <c r="A68" s="8">
        <v>40725</v>
      </c>
      <c r="B68" s="28">
        <v>340586637.676503</v>
      </c>
      <c r="C68" s="9">
        <v>0</v>
      </c>
      <c r="D68" s="9">
        <v>160.9</v>
      </c>
      <c r="E68" s="9">
        <v>31</v>
      </c>
      <c r="F68" s="6">
        <v>20</v>
      </c>
      <c r="G68">
        <f t="shared" si="25"/>
        <v>2011</v>
      </c>
      <c r="H68" s="28">
        <v>649685.64770849433</v>
      </c>
      <c r="J68">
        <f t="shared" si="17"/>
        <v>7080628227.7422514</v>
      </c>
      <c r="K68">
        <f t="shared" si="18"/>
        <v>0</v>
      </c>
      <c r="L68">
        <f t="shared" si="19"/>
        <v>118212483.81658544</v>
      </c>
      <c r="M68">
        <f t="shared" si="20"/>
        <v>140178271.82111144</v>
      </c>
      <c r="N68">
        <f t="shared" si="21"/>
        <v>40253665.111281589</v>
      </c>
      <c r="O68">
        <f t="shared" si="22"/>
        <v>-7360514931.5288763</v>
      </c>
      <c r="P68">
        <f t="shared" si="23"/>
        <v>336497891.94582546</v>
      </c>
      <c r="Q68">
        <f t="shared" si="24"/>
        <v>355255608.90817916</v>
      </c>
    </row>
    <row r="69" spans="1:17" x14ac:dyDescent="0.25">
      <c r="A69" s="8">
        <v>40756</v>
      </c>
      <c r="B69" s="28">
        <v>309451261.567936</v>
      </c>
      <c r="C69" s="9">
        <v>1.5</v>
      </c>
      <c r="D69" s="9">
        <v>82.9</v>
      </c>
      <c r="E69" s="9">
        <v>31</v>
      </c>
      <c r="F69" s="6">
        <v>22</v>
      </c>
      <c r="G69">
        <f t="shared" si="25"/>
        <v>2011</v>
      </c>
      <c r="H69" s="28">
        <v>650020.57266871503</v>
      </c>
      <c r="J69">
        <f t="shared" si="17"/>
        <v>7080628227.7422514</v>
      </c>
      <c r="K69">
        <f t="shared" si="18"/>
        <v>102164.46383571456</v>
      </c>
      <c r="L69">
        <f t="shared" si="19"/>
        <v>60906245.546270557</v>
      </c>
      <c r="M69">
        <f t="shared" si="20"/>
        <v>140178271.82111144</v>
      </c>
      <c r="N69">
        <f t="shared" si="21"/>
        <v>44279031.622409746</v>
      </c>
      <c r="O69">
        <f t="shared" si="22"/>
        <v>-7360514931.5288763</v>
      </c>
      <c r="P69">
        <f t="shared" si="23"/>
        <v>336671362.82896996</v>
      </c>
      <c r="Q69">
        <f t="shared" si="24"/>
        <v>302250372.49597263</v>
      </c>
    </row>
    <row r="70" spans="1:17" x14ac:dyDescent="0.25">
      <c r="A70" s="8">
        <v>40787</v>
      </c>
      <c r="B70" s="28">
        <v>268737197.70178598</v>
      </c>
      <c r="C70" s="9">
        <v>71.900000000000006</v>
      </c>
      <c r="D70" s="9">
        <v>29</v>
      </c>
      <c r="E70" s="9">
        <v>30</v>
      </c>
      <c r="F70" s="6">
        <v>21</v>
      </c>
      <c r="G70">
        <f t="shared" si="25"/>
        <v>2011</v>
      </c>
      <c r="H70" s="28">
        <v>650355.67028894357</v>
      </c>
      <c r="J70">
        <f t="shared" si="17"/>
        <v>7080628227.7422514</v>
      </c>
      <c r="K70">
        <f t="shared" si="18"/>
        <v>4897083.299858585</v>
      </c>
      <c r="L70">
        <f t="shared" si="19"/>
        <v>21306165.510758094</v>
      </c>
      <c r="M70">
        <f t="shared" si="20"/>
        <v>135656392.08494657</v>
      </c>
      <c r="N70">
        <f t="shared" si="21"/>
        <v>42266348.366845667</v>
      </c>
      <c r="O70">
        <f t="shared" si="22"/>
        <v>-7360514931.5288763</v>
      </c>
      <c r="P70">
        <f t="shared" si="23"/>
        <v>336844923.13956124</v>
      </c>
      <c r="Q70">
        <f t="shared" si="24"/>
        <v>261084208.61534649</v>
      </c>
    </row>
    <row r="71" spans="1:17" x14ac:dyDescent="0.25">
      <c r="A71" s="8">
        <v>40817</v>
      </c>
      <c r="B71" s="28">
        <v>255540406.367055</v>
      </c>
      <c r="C71" s="9">
        <v>234.6</v>
      </c>
      <c r="D71" s="9">
        <v>0</v>
      </c>
      <c r="E71" s="9">
        <v>31</v>
      </c>
      <c r="F71" s="6">
        <v>20</v>
      </c>
      <c r="G71">
        <f t="shared" si="25"/>
        <v>2011</v>
      </c>
      <c r="H71" s="28">
        <v>650690.94065818924</v>
      </c>
      <c r="J71">
        <f t="shared" si="17"/>
        <v>7080628227.7422514</v>
      </c>
      <c r="K71">
        <f t="shared" si="18"/>
        <v>15978522.143905757</v>
      </c>
      <c r="L71">
        <f t="shared" si="19"/>
        <v>0</v>
      </c>
      <c r="M71">
        <f t="shared" si="20"/>
        <v>140178271.82111144</v>
      </c>
      <c r="N71">
        <f t="shared" si="21"/>
        <v>40253665.111281589</v>
      </c>
      <c r="O71">
        <f t="shared" si="22"/>
        <v>-7360514931.5288763</v>
      </c>
      <c r="P71">
        <f t="shared" si="23"/>
        <v>337018572.92370063</v>
      </c>
      <c r="Q71">
        <f t="shared" si="24"/>
        <v>253542328.21337444</v>
      </c>
    </row>
    <row r="72" spans="1:17" x14ac:dyDescent="0.25">
      <c r="A72" s="8">
        <v>40848</v>
      </c>
      <c r="B72" s="28">
        <v>254956505.45236599</v>
      </c>
      <c r="C72" s="9">
        <v>347.9</v>
      </c>
      <c r="D72" s="9">
        <v>0</v>
      </c>
      <c r="E72" s="9">
        <v>30</v>
      </c>
      <c r="F72" s="6">
        <v>22</v>
      </c>
      <c r="G72">
        <f t="shared" si="25"/>
        <v>2011</v>
      </c>
      <c r="H72" s="28">
        <v>651026.38386550744</v>
      </c>
      <c r="J72">
        <f t="shared" si="17"/>
        <v>7080628227.7422514</v>
      </c>
      <c r="K72">
        <f t="shared" si="18"/>
        <v>23695344.645630065</v>
      </c>
      <c r="L72">
        <f t="shared" si="19"/>
        <v>0</v>
      </c>
      <c r="M72">
        <f t="shared" si="20"/>
        <v>135656392.08494657</v>
      </c>
      <c r="N72">
        <f t="shared" si="21"/>
        <v>44279031.622409746</v>
      </c>
      <c r="O72">
        <f t="shared" si="22"/>
        <v>-7360514931.5288763</v>
      </c>
      <c r="P72">
        <f t="shared" si="23"/>
        <v>337192312.22751355</v>
      </c>
      <c r="Q72">
        <f t="shared" si="24"/>
        <v>260936376.79387498</v>
      </c>
    </row>
    <row r="73" spans="1:17" x14ac:dyDescent="0.25">
      <c r="A73" s="8">
        <v>40878</v>
      </c>
      <c r="B73" s="28">
        <v>276176636.611651</v>
      </c>
      <c r="C73" s="9">
        <v>548.4</v>
      </c>
      <c r="D73" s="9">
        <v>0</v>
      </c>
      <c r="E73" s="9">
        <v>31</v>
      </c>
      <c r="F73" s="6">
        <v>20</v>
      </c>
      <c r="G73">
        <f t="shared" si="25"/>
        <v>2011</v>
      </c>
      <c r="H73" s="28">
        <v>651361.99999999942</v>
      </c>
      <c r="J73">
        <f t="shared" si="17"/>
        <v>7080628227.7422514</v>
      </c>
      <c r="K73">
        <f t="shared" si="18"/>
        <v>37351327.978337243</v>
      </c>
      <c r="L73">
        <f t="shared" si="19"/>
        <v>0</v>
      </c>
      <c r="M73">
        <f t="shared" si="20"/>
        <v>140178271.82111144</v>
      </c>
      <c r="N73">
        <f t="shared" si="21"/>
        <v>40253665.111281589</v>
      </c>
      <c r="O73">
        <f t="shared" si="22"/>
        <v>-7360514931.5288763</v>
      </c>
      <c r="P73">
        <f t="shared" si="23"/>
        <v>337366141.09714901</v>
      </c>
      <c r="Q73">
        <f t="shared" si="24"/>
        <v>275262702.22125447</v>
      </c>
    </row>
    <row r="74" spans="1:17" x14ac:dyDescent="0.25">
      <c r="A74" s="8">
        <v>40909</v>
      </c>
      <c r="B74" s="29">
        <v>288756707.62549597</v>
      </c>
      <c r="C74" s="9">
        <v>644.79999999999995</v>
      </c>
      <c r="D74" s="9">
        <v>0</v>
      </c>
      <c r="E74" s="9">
        <v>31</v>
      </c>
      <c r="F74" s="6">
        <v>21</v>
      </c>
      <c r="G74">
        <f t="shared" si="25"/>
        <v>2012</v>
      </c>
      <c r="H74" s="28">
        <v>651876.26101622346</v>
      </c>
      <c r="J74">
        <f t="shared" si="17"/>
        <v>7080628227.7422514</v>
      </c>
      <c r="K74">
        <f t="shared" si="18"/>
        <v>43917097.52084583</v>
      </c>
      <c r="L74">
        <f t="shared" si="19"/>
        <v>0</v>
      </c>
      <c r="M74">
        <f t="shared" si="20"/>
        <v>140178271.82111144</v>
      </c>
      <c r="N74">
        <f t="shared" si="21"/>
        <v>42266348.366845667</v>
      </c>
      <c r="O74">
        <f t="shared" si="22"/>
        <v>-7364175058.2974129</v>
      </c>
      <c r="P74">
        <f t="shared" si="23"/>
        <v>337632497.21641946</v>
      </c>
      <c r="Q74">
        <f t="shared" si="24"/>
        <v>280447384.37006116</v>
      </c>
    </row>
    <row r="75" spans="1:17" x14ac:dyDescent="0.25">
      <c r="A75" s="8">
        <v>40940</v>
      </c>
      <c r="B75" s="29">
        <v>263542807.65171102</v>
      </c>
      <c r="C75" s="9">
        <v>553</v>
      </c>
      <c r="D75" s="9">
        <v>0</v>
      </c>
      <c r="E75" s="9">
        <v>29</v>
      </c>
      <c r="F75" s="6">
        <v>20</v>
      </c>
      <c r="G75">
        <f t="shared" si="25"/>
        <v>2012</v>
      </c>
      <c r="H75" s="28">
        <v>652390.92804998066</v>
      </c>
      <c r="J75">
        <f t="shared" si="17"/>
        <v>7080628227.7422514</v>
      </c>
      <c r="K75">
        <f t="shared" si="18"/>
        <v>37664632.334100105</v>
      </c>
      <c r="L75">
        <f t="shared" si="19"/>
        <v>0</v>
      </c>
      <c r="M75">
        <f t="shared" si="20"/>
        <v>131134512.34878168</v>
      </c>
      <c r="N75">
        <f t="shared" si="21"/>
        <v>40253665.111281589</v>
      </c>
      <c r="O75">
        <f t="shared" si="22"/>
        <v>-7364175058.2974129</v>
      </c>
      <c r="P75">
        <f t="shared" si="23"/>
        <v>337899063.62822819</v>
      </c>
      <c r="Q75">
        <f t="shared" si="24"/>
        <v>263405042.86722946</v>
      </c>
    </row>
    <row r="76" spans="1:17" x14ac:dyDescent="0.25">
      <c r="A76" s="8">
        <v>40969</v>
      </c>
      <c r="B76" s="29">
        <v>262902298.90142804</v>
      </c>
      <c r="C76" s="9">
        <v>331.1</v>
      </c>
      <c r="D76" s="9">
        <v>2.2000000000000002</v>
      </c>
      <c r="E76" s="9">
        <v>31</v>
      </c>
      <c r="F76" s="6">
        <v>22</v>
      </c>
      <c r="G76">
        <f t="shared" si="25"/>
        <v>2012</v>
      </c>
      <c r="H76" s="28">
        <v>652906.0014218291</v>
      </c>
      <c r="J76">
        <f t="shared" si="17"/>
        <v>7080628227.7422514</v>
      </c>
      <c r="K76">
        <f t="shared" si="18"/>
        <v>22551102.650670063</v>
      </c>
      <c r="L76">
        <f t="shared" si="19"/>
        <v>1616329.7973678554</v>
      </c>
      <c r="M76">
        <f t="shared" si="20"/>
        <v>140178271.82111144</v>
      </c>
      <c r="N76">
        <f t="shared" si="21"/>
        <v>44279031.622409746</v>
      </c>
      <c r="O76">
        <f t="shared" si="22"/>
        <v>-7364175058.2974129</v>
      </c>
      <c r="P76">
        <f t="shared" si="23"/>
        <v>338165840.49860507</v>
      </c>
      <c r="Q76">
        <f t="shared" si="24"/>
        <v>263243745.8350032</v>
      </c>
    </row>
    <row r="77" spans="1:17" x14ac:dyDescent="0.25">
      <c r="A77" s="8">
        <v>41000</v>
      </c>
      <c r="B77" s="29">
        <v>241397332.90564799</v>
      </c>
      <c r="C77" s="9">
        <v>334.6</v>
      </c>
      <c r="D77" s="9">
        <v>0</v>
      </c>
      <c r="E77" s="9">
        <v>30</v>
      </c>
      <c r="F77" s="6">
        <v>19</v>
      </c>
      <c r="G77">
        <f t="shared" si="25"/>
        <v>2012</v>
      </c>
      <c r="H77" s="28">
        <v>653421.48145257949</v>
      </c>
      <c r="J77">
        <f t="shared" si="17"/>
        <v>7080628227.7422514</v>
      </c>
      <c r="K77">
        <f t="shared" si="18"/>
        <v>22789486.399620064</v>
      </c>
      <c r="L77">
        <f t="shared" si="19"/>
        <v>0</v>
      </c>
      <c r="M77">
        <f t="shared" si="20"/>
        <v>135656392.08494657</v>
      </c>
      <c r="N77">
        <f t="shared" si="21"/>
        <v>38240981.85571751</v>
      </c>
      <c r="O77">
        <f t="shared" si="22"/>
        <v>-7364175058.2974129</v>
      </c>
      <c r="P77">
        <f t="shared" si="23"/>
        <v>338432827.99371052</v>
      </c>
      <c r="Q77">
        <f t="shared" si="24"/>
        <v>251572857.77883339</v>
      </c>
    </row>
    <row r="78" spans="1:17" x14ac:dyDescent="0.25">
      <c r="A78" s="8">
        <v>41030</v>
      </c>
      <c r="B78" s="29">
        <v>264317392.02713999</v>
      </c>
      <c r="C78" s="9">
        <v>87.2</v>
      </c>
      <c r="D78" s="9">
        <v>28.5</v>
      </c>
      <c r="E78" s="9">
        <v>31</v>
      </c>
      <c r="F78" s="6">
        <v>22</v>
      </c>
      <c r="G78">
        <f t="shared" si="25"/>
        <v>2012</v>
      </c>
      <c r="H78" s="28">
        <v>653937.36846329563</v>
      </c>
      <c r="J78">
        <f t="shared" si="17"/>
        <v>7080628227.7422514</v>
      </c>
      <c r="K78">
        <f t="shared" si="18"/>
        <v>5939160.8309828732</v>
      </c>
      <c r="L78">
        <f t="shared" si="19"/>
        <v>20938817.829538126</v>
      </c>
      <c r="M78">
        <f t="shared" si="20"/>
        <v>140178271.82111144</v>
      </c>
      <c r="N78">
        <f t="shared" si="21"/>
        <v>44279031.622409746</v>
      </c>
      <c r="O78">
        <f t="shared" si="22"/>
        <v>-7364175058.2974129</v>
      </c>
      <c r="P78">
        <f t="shared" si="23"/>
        <v>338700026.2798363</v>
      </c>
      <c r="Q78">
        <f t="shared" si="24"/>
        <v>266488477.82871783</v>
      </c>
    </row>
    <row r="79" spans="1:17" x14ac:dyDescent="0.25">
      <c r="A79" s="8">
        <v>41061</v>
      </c>
      <c r="B79" s="29">
        <v>290984638.05059999</v>
      </c>
      <c r="C79" s="9">
        <v>28.2</v>
      </c>
      <c r="D79" s="9">
        <v>81.7</v>
      </c>
      <c r="E79" s="9">
        <v>30</v>
      </c>
      <c r="F79" s="6">
        <v>21</v>
      </c>
      <c r="G79">
        <f t="shared" si="25"/>
        <v>2012</v>
      </c>
      <c r="H79" s="28">
        <v>654453.66277529486</v>
      </c>
      <c r="J79">
        <f t="shared" si="17"/>
        <v>7080628227.7422514</v>
      </c>
      <c r="K79">
        <f t="shared" si="18"/>
        <v>1920691.9201114338</v>
      </c>
      <c r="L79">
        <f t="shared" si="19"/>
        <v>60024611.111342631</v>
      </c>
      <c r="M79">
        <f t="shared" si="20"/>
        <v>135656392.08494657</v>
      </c>
      <c r="N79">
        <f t="shared" si="21"/>
        <v>42266348.366845667</v>
      </c>
      <c r="O79">
        <f t="shared" si="22"/>
        <v>-7364175058.2974129</v>
      </c>
      <c r="P79">
        <f t="shared" si="23"/>
        <v>338967435.52340531</v>
      </c>
      <c r="Q79">
        <f t="shared" si="24"/>
        <v>295288648.45149064</v>
      </c>
    </row>
    <row r="80" spans="1:17" x14ac:dyDescent="0.25">
      <c r="A80" s="8">
        <v>41091</v>
      </c>
      <c r="B80" s="29">
        <v>340224689.89488</v>
      </c>
      <c r="C80" s="9">
        <v>0</v>
      </c>
      <c r="D80" s="9">
        <v>161</v>
      </c>
      <c r="E80" s="9">
        <v>31</v>
      </c>
      <c r="F80" s="6">
        <v>21</v>
      </c>
      <c r="G80">
        <f t="shared" si="25"/>
        <v>2012</v>
      </c>
      <c r="H80" s="28">
        <v>654970.36471014831</v>
      </c>
      <c r="J80">
        <f t="shared" si="17"/>
        <v>7080628227.7422514</v>
      </c>
      <c r="K80">
        <f t="shared" si="18"/>
        <v>0</v>
      </c>
      <c r="L80">
        <f t="shared" si="19"/>
        <v>118285953.35282943</v>
      </c>
      <c r="M80">
        <f t="shared" si="20"/>
        <v>140178271.82111144</v>
      </c>
      <c r="N80">
        <f t="shared" si="21"/>
        <v>42266348.366845667</v>
      </c>
      <c r="O80">
        <f t="shared" si="22"/>
        <v>-7364175058.2974129</v>
      </c>
      <c r="P80">
        <f t="shared" si="23"/>
        <v>339235055.8909719</v>
      </c>
      <c r="Q80">
        <f t="shared" si="24"/>
        <v>356418798.87659717</v>
      </c>
    </row>
    <row r="81" spans="1:17" x14ac:dyDescent="0.25">
      <c r="A81" s="8">
        <v>41122</v>
      </c>
      <c r="B81" s="29">
        <v>304103463.34671998</v>
      </c>
      <c r="C81" s="9">
        <v>7.8</v>
      </c>
      <c r="D81" s="9">
        <v>79.599999999999994</v>
      </c>
      <c r="E81" s="9">
        <v>31</v>
      </c>
      <c r="F81" s="6">
        <v>22</v>
      </c>
      <c r="G81">
        <f t="shared" si="25"/>
        <v>2012</v>
      </c>
      <c r="H81" s="28">
        <v>655487.4745896809</v>
      </c>
      <c r="J81">
        <f t="shared" si="17"/>
        <v>7080628227.7422514</v>
      </c>
      <c r="K81">
        <f t="shared" si="18"/>
        <v>531255.21194571571</v>
      </c>
      <c r="L81">
        <f t="shared" si="19"/>
        <v>58481750.850218765</v>
      </c>
      <c r="M81">
        <f t="shared" si="20"/>
        <v>140178271.82111144</v>
      </c>
      <c r="N81">
        <f t="shared" si="21"/>
        <v>44279031.622409746</v>
      </c>
      <c r="O81">
        <f t="shared" si="22"/>
        <v>-7364175058.2974129</v>
      </c>
      <c r="P81">
        <f t="shared" si="23"/>
        <v>339502887.54922205</v>
      </c>
      <c r="Q81">
        <f t="shared" si="24"/>
        <v>299426366.49974638</v>
      </c>
    </row>
    <row r="82" spans="1:17" x14ac:dyDescent="0.25">
      <c r="A82" s="8">
        <v>41153</v>
      </c>
      <c r="B82" s="29">
        <v>261431887.73005</v>
      </c>
      <c r="C82" s="9">
        <v>103.4</v>
      </c>
      <c r="D82" s="9">
        <v>27.7</v>
      </c>
      <c r="E82" s="9">
        <v>30</v>
      </c>
      <c r="F82" s="6">
        <v>19</v>
      </c>
      <c r="G82">
        <f t="shared" si="25"/>
        <v>2012</v>
      </c>
      <c r="H82" s="28">
        <v>656004.9927359717</v>
      </c>
      <c r="J82">
        <f t="shared" si="17"/>
        <v>7080628227.7422514</v>
      </c>
      <c r="K82">
        <f t="shared" si="18"/>
        <v>7042537.0404085908</v>
      </c>
      <c r="L82">
        <f t="shared" si="19"/>
        <v>20351061.539586179</v>
      </c>
      <c r="M82">
        <f t="shared" si="20"/>
        <v>135656392.08494657</v>
      </c>
      <c r="N82">
        <f t="shared" si="21"/>
        <v>38240981.85571751</v>
      </c>
      <c r="O82">
        <f t="shared" si="22"/>
        <v>-7364175058.2974129</v>
      </c>
      <c r="P82">
        <f t="shared" si="23"/>
        <v>339770930.6649732</v>
      </c>
      <c r="Q82">
        <f t="shared" si="24"/>
        <v>257515072.63047022</v>
      </c>
    </row>
    <row r="83" spans="1:17" x14ac:dyDescent="0.25">
      <c r="A83" s="8">
        <v>41183</v>
      </c>
      <c r="B83" s="29">
        <v>253090683.79527998</v>
      </c>
      <c r="C83" s="9">
        <v>250.5</v>
      </c>
      <c r="D83" s="9">
        <v>0.7</v>
      </c>
      <c r="E83" s="9">
        <v>31</v>
      </c>
      <c r="F83" s="6">
        <v>22</v>
      </c>
      <c r="G83">
        <f t="shared" si="25"/>
        <v>2012</v>
      </c>
      <c r="H83" s="28">
        <v>656522.91947135399</v>
      </c>
      <c r="J83">
        <f t="shared" si="17"/>
        <v>7080628227.7422514</v>
      </c>
      <c r="K83">
        <f t="shared" si="18"/>
        <v>17061465.460564334</v>
      </c>
      <c r="L83">
        <f t="shared" si="19"/>
        <v>514286.75370795396</v>
      </c>
      <c r="M83">
        <f t="shared" si="20"/>
        <v>140178271.82111144</v>
      </c>
      <c r="N83">
        <f t="shared" si="21"/>
        <v>44279031.622409746</v>
      </c>
      <c r="O83">
        <f t="shared" si="22"/>
        <v>-7364175058.2974129</v>
      </c>
      <c r="P83">
        <f t="shared" si="23"/>
        <v>340039185.40517443</v>
      </c>
      <c r="Q83">
        <f t="shared" si="24"/>
        <v>258525410.50780696</v>
      </c>
    </row>
    <row r="84" spans="1:17" x14ac:dyDescent="0.25">
      <c r="A84" s="8">
        <v>41214</v>
      </c>
      <c r="B84" s="29">
        <v>260257012.58787</v>
      </c>
      <c r="C84" s="9">
        <v>420.4</v>
      </c>
      <c r="D84" s="9">
        <v>0</v>
      </c>
      <c r="E84" s="9">
        <v>30</v>
      </c>
      <c r="F84" s="6">
        <v>22</v>
      </c>
      <c r="G84">
        <f t="shared" si="25"/>
        <v>2012</v>
      </c>
      <c r="H84" s="28">
        <v>657041.25511841557</v>
      </c>
      <c r="J84">
        <f t="shared" si="17"/>
        <v>7080628227.7422514</v>
      </c>
      <c r="K84">
        <f t="shared" si="18"/>
        <v>28633293.731022935</v>
      </c>
      <c r="L84">
        <f t="shared" si="19"/>
        <v>0</v>
      </c>
      <c r="M84">
        <f t="shared" si="20"/>
        <v>135656392.08494657</v>
      </c>
      <c r="N84">
        <f t="shared" si="21"/>
        <v>44279031.622409746</v>
      </c>
      <c r="O84">
        <f t="shared" si="22"/>
        <v>-7364175058.2974129</v>
      </c>
      <c r="P84">
        <f t="shared" si="23"/>
        <v>340307651.93690681</v>
      </c>
      <c r="Q84">
        <f t="shared" si="24"/>
        <v>265329538.82012463</v>
      </c>
    </row>
    <row r="85" spans="1:17" x14ac:dyDescent="0.25">
      <c r="A85" s="8">
        <v>41244</v>
      </c>
      <c r="B85" s="29">
        <v>271318512.68822998</v>
      </c>
      <c r="C85" s="9">
        <v>535.9</v>
      </c>
      <c r="D85" s="9">
        <v>0</v>
      </c>
      <c r="E85" s="9">
        <v>31</v>
      </c>
      <c r="F85" s="6">
        <v>19</v>
      </c>
      <c r="G85">
        <f t="shared" si="25"/>
        <v>2012</v>
      </c>
      <c r="H85" s="28">
        <v>657559.99999999907</v>
      </c>
      <c r="J85">
        <f t="shared" si="17"/>
        <v>7080628227.7422514</v>
      </c>
      <c r="K85">
        <f t="shared" si="18"/>
        <v>36499957.446372956</v>
      </c>
      <c r="L85">
        <f t="shared" si="19"/>
        <v>0</v>
      </c>
      <c r="M85">
        <f t="shared" si="20"/>
        <v>140178271.82111144</v>
      </c>
      <c r="N85">
        <f t="shared" si="21"/>
        <v>38240981.85571751</v>
      </c>
      <c r="O85">
        <f t="shared" si="22"/>
        <v>-7364175058.2974129</v>
      </c>
      <c r="P85">
        <f t="shared" si="23"/>
        <v>340576330.42738324</v>
      </c>
      <c r="Q85">
        <f t="shared" si="24"/>
        <v>271948710.99542409</v>
      </c>
    </row>
    <row r="86" spans="1:17" x14ac:dyDescent="0.25">
      <c r="A86" s="8">
        <v>41275</v>
      </c>
      <c r="B86" s="29">
        <v>289028083.10213</v>
      </c>
      <c r="C86" s="9">
        <v>657.4</v>
      </c>
      <c r="D86" s="9">
        <v>0</v>
      </c>
      <c r="E86" s="9">
        <v>31</v>
      </c>
      <c r="F86" s="6">
        <v>22</v>
      </c>
      <c r="G86">
        <f t="shared" si="25"/>
        <v>2013</v>
      </c>
      <c r="H86" s="28">
        <v>657954.1148766852</v>
      </c>
      <c r="J86">
        <f t="shared" si="17"/>
        <v>7080628227.7422514</v>
      </c>
      <c r="K86">
        <f t="shared" si="18"/>
        <v>44775279.017065838</v>
      </c>
      <c r="L86">
        <f t="shared" si="19"/>
        <v>0</v>
      </c>
      <c r="M86">
        <f t="shared" si="20"/>
        <v>140178271.82111144</v>
      </c>
      <c r="N86">
        <f t="shared" si="21"/>
        <v>44279031.622409746</v>
      </c>
      <c r="O86">
        <f t="shared" si="22"/>
        <v>-7367835185.0659504</v>
      </c>
      <c r="P86">
        <f t="shared" si="23"/>
        <v>340780458.10922003</v>
      </c>
      <c r="Q86">
        <f t="shared" si="24"/>
        <v>282806083.24610853</v>
      </c>
    </row>
    <row r="87" spans="1:17" x14ac:dyDescent="0.25">
      <c r="A87" s="8">
        <v>41306</v>
      </c>
      <c r="B87" s="29">
        <v>262923882.88510999</v>
      </c>
      <c r="C87" s="9">
        <v>657</v>
      </c>
      <c r="D87" s="9">
        <v>0</v>
      </c>
      <c r="E87" s="9">
        <v>28</v>
      </c>
      <c r="F87" s="6">
        <v>19</v>
      </c>
      <c r="G87">
        <f t="shared" si="25"/>
        <v>2013</v>
      </c>
      <c r="H87" s="28">
        <v>658348.4659698921</v>
      </c>
      <c r="J87">
        <f t="shared" si="17"/>
        <v>7080628227.7422514</v>
      </c>
      <c r="K87">
        <f t="shared" si="18"/>
        <v>44748035.160042979</v>
      </c>
      <c r="L87">
        <f t="shared" si="19"/>
        <v>0</v>
      </c>
      <c r="M87">
        <f t="shared" si="20"/>
        <v>126612632.61261679</v>
      </c>
      <c r="N87">
        <f t="shared" si="21"/>
        <v>38240981.85571751</v>
      </c>
      <c r="O87">
        <f t="shared" si="22"/>
        <v>-7367835185.0659504</v>
      </c>
      <c r="P87">
        <f t="shared" si="23"/>
        <v>340984708.13693529</v>
      </c>
      <c r="Q87">
        <f t="shared" si="24"/>
        <v>263379400.44161326</v>
      </c>
    </row>
    <row r="88" spans="1:17" x14ac:dyDescent="0.25">
      <c r="A88" s="8">
        <v>41334</v>
      </c>
      <c r="B88" s="29">
        <v>276399140.06084001</v>
      </c>
      <c r="C88" s="9">
        <v>581.9</v>
      </c>
      <c r="D88" s="9">
        <v>0</v>
      </c>
      <c r="E88" s="9">
        <v>31</v>
      </c>
      <c r="F88" s="6">
        <v>20</v>
      </c>
      <c r="G88">
        <f t="shared" si="25"/>
        <v>2013</v>
      </c>
      <c r="H88" s="28">
        <v>658743.05342119944</v>
      </c>
      <c r="J88">
        <f t="shared" si="17"/>
        <v>7080628227.7422514</v>
      </c>
      <c r="K88">
        <f t="shared" si="18"/>
        <v>39633001.004001535</v>
      </c>
      <c r="L88">
        <f t="shared" si="19"/>
        <v>0</v>
      </c>
      <c r="M88">
        <f t="shared" si="20"/>
        <v>140178271.82111144</v>
      </c>
      <c r="N88">
        <f t="shared" si="21"/>
        <v>40253665.111281589</v>
      </c>
      <c r="O88">
        <f t="shared" si="22"/>
        <v>-7367835185.0659504</v>
      </c>
      <c r="P88">
        <f t="shared" si="23"/>
        <v>341189080.58385867</v>
      </c>
      <c r="Q88">
        <f t="shared" si="24"/>
        <v>274047061.19655436</v>
      </c>
    </row>
    <row r="89" spans="1:17" x14ac:dyDescent="0.25">
      <c r="A89" s="8">
        <v>41365</v>
      </c>
      <c r="B89" s="29">
        <v>251559657.87858999</v>
      </c>
      <c r="C89" s="9">
        <v>362.2</v>
      </c>
      <c r="D89" s="9">
        <v>0</v>
      </c>
      <c r="E89" s="9">
        <v>30</v>
      </c>
      <c r="F89" s="6">
        <v>21</v>
      </c>
      <c r="G89">
        <f t="shared" si="25"/>
        <v>2013</v>
      </c>
      <c r="H89" s="28">
        <v>659137.87737227057</v>
      </c>
      <c r="J89">
        <f t="shared" si="17"/>
        <v>7080628227.7422514</v>
      </c>
      <c r="K89">
        <f t="shared" si="18"/>
        <v>24669312.534197211</v>
      </c>
      <c r="L89">
        <f t="shared" si="19"/>
        <v>0</v>
      </c>
      <c r="M89">
        <f t="shared" si="20"/>
        <v>135656392.08494657</v>
      </c>
      <c r="N89">
        <f t="shared" si="21"/>
        <v>42266348.366845667</v>
      </c>
      <c r="O89">
        <f t="shared" si="22"/>
        <v>-7367835185.0659504</v>
      </c>
      <c r="P89">
        <f t="shared" si="23"/>
        <v>341393575.52336329</v>
      </c>
      <c r="Q89">
        <f t="shared" si="24"/>
        <v>256778671.18565387</v>
      </c>
    </row>
    <row r="90" spans="1:17" x14ac:dyDescent="0.25">
      <c r="A90" s="8">
        <v>41395</v>
      </c>
      <c r="B90" s="29">
        <v>259292767.38784999</v>
      </c>
      <c r="C90" s="9">
        <v>122.2</v>
      </c>
      <c r="D90" s="9">
        <v>27</v>
      </c>
      <c r="E90" s="9">
        <v>31</v>
      </c>
      <c r="F90" s="6">
        <v>22</v>
      </c>
      <c r="G90">
        <f t="shared" si="25"/>
        <v>2013</v>
      </c>
      <c r="H90" s="28">
        <v>659532.93796485395</v>
      </c>
      <c r="J90">
        <f t="shared" si="17"/>
        <v>7080628227.7422514</v>
      </c>
      <c r="K90">
        <f t="shared" si="18"/>
        <v>8322998.3204828799</v>
      </c>
      <c r="L90">
        <f t="shared" si="19"/>
        <v>19836774.785878226</v>
      </c>
      <c r="M90">
        <f t="shared" si="20"/>
        <v>140178271.82111144</v>
      </c>
      <c r="N90">
        <f t="shared" si="21"/>
        <v>44279031.622409746</v>
      </c>
      <c r="O90">
        <f t="shared" si="22"/>
        <v>-7367835185.0659504</v>
      </c>
      <c r="P90">
        <f t="shared" si="23"/>
        <v>341598193.02886623</v>
      </c>
      <c r="Q90">
        <f t="shared" si="24"/>
        <v>267008312.25505012</v>
      </c>
    </row>
    <row r="91" spans="1:17" x14ac:dyDescent="0.25">
      <c r="A91" s="8">
        <v>41426</v>
      </c>
      <c r="B91" s="29">
        <v>276488890.97894996</v>
      </c>
      <c r="C91" s="9">
        <v>41.1</v>
      </c>
      <c r="D91" s="9">
        <v>52.7</v>
      </c>
      <c r="E91" s="9">
        <v>30</v>
      </c>
      <c r="F91" s="6">
        <v>20</v>
      </c>
      <c r="G91">
        <f t="shared" si="25"/>
        <v>2013</v>
      </c>
      <c r="H91" s="28">
        <v>659928.23534078291</v>
      </c>
      <c r="J91">
        <f t="shared" si="17"/>
        <v>7080628227.7422514</v>
      </c>
      <c r="K91">
        <f t="shared" si="18"/>
        <v>2799306.3090985795</v>
      </c>
      <c r="L91">
        <f t="shared" si="19"/>
        <v>38718445.600584537</v>
      </c>
      <c r="M91">
        <f t="shared" si="20"/>
        <v>135656392.08494657</v>
      </c>
      <c r="N91">
        <f t="shared" si="21"/>
        <v>40253665.111281589</v>
      </c>
      <c r="O91">
        <f t="shared" si="22"/>
        <v>-7367835185.0659504</v>
      </c>
      <c r="P91">
        <f t="shared" si="23"/>
        <v>341802933.1738286</v>
      </c>
      <c r="Q91">
        <f t="shared" si="24"/>
        <v>272023784.95604086</v>
      </c>
    </row>
    <row r="92" spans="1:17" x14ac:dyDescent="0.25">
      <c r="A92" s="8">
        <v>41456</v>
      </c>
      <c r="B92" s="29">
        <v>321360910.53985</v>
      </c>
      <c r="C92" s="9">
        <v>7.1</v>
      </c>
      <c r="D92" s="9">
        <v>112.9</v>
      </c>
      <c r="E92" s="9">
        <v>31</v>
      </c>
      <c r="F92" s="6">
        <v>22</v>
      </c>
      <c r="G92">
        <f t="shared" si="25"/>
        <v>2013</v>
      </c>
      <c r="H92" s="28">
        <v>660323.76964197587</v>
      </c>
      <c r="J92">
        <f t="shared" si="17"/>
        <v>7080628227.7422514</v>
      </c>
      <c r="K92">
        <f t="shared" si="18"/>
        <v>483578.46215571562</v>
      </c>
      <c r="L92">
        <f t="shared" si="19"/>
        <v>82947106.419468582</v>
      </c>
      <c r="M92">
        <f t="shared" si="20"/>
        <v>140178271.82111144</v>
      </c>
      <c r="N92">
        <f t="shared" si="21"/>
        <v>44279031.622409746</v>
      </c>
      <c r="O92">
        <f t="shared" si="22"/>
        <v>-7367835185.0659504</v>
      </c>
      <c r="P92">
        <f t="shared" si="23"/>
        <v>342007796.03175557</v>
      </c>
      <c r="Q92">
        <f t="shared" si="24"/>
        <v>322688827.03320229</v>
      </c>
    </row>
    <row r="93" spans="1:17" x14ac:dyDescent="0.25">
      <c r="A93" s="8">
        <v>41487</v>
      </c>
      <c r="B93" s="29">
        <v>294077654.34210002</v>
      </c>
      <c r="C93" s="9">
        <v>18.399999999999999</v>
      </c>
      <c r="D93" s="9">
        <v>63.4</v>
      </c>
      <c r="E93" s="9">
        <v>31</v>
      </c>
      <c r="F93" s="6">
        <v>21</v>
      </c>
      <c r="G93">
        <f t="shared" si="25"/>
        <v>2013</v>
      </c>
      <c r="H93" s="28">
        <v>660719.54101043625</v>
      </c>
      <c r="J93">
        <f t="shared" si="17"/>
        <v>7080628227.7422514</v>
      </c>
      <c r="K93">
        <f t="shared" si="18"/>
        <v>1253217.423051432</v>
      </c>
      <c r="L93">
        <f t="shared" si="19"/>
        <v>46579685.978691831</v>
      </c>
      <c r="M93">
        <f t="shared" si="20"/>
        <v>140178271.82111144</v>
      </c>
      <c r="N93">
        <f t="shared" si="21"/>
        <v>42266348.366845667</v>
      </c>
      <c r="O93">
        <f t="shared" si="22"/>
        <v>-7367835185.0659504</v>
      </c>
      <c r="P93">
        <f t="shared" si="23"/>
        <v>342212781.67619634</v>
      </c>
      <c r="Q93">
        <f t="shared" si="24"/>
        <v>285283347.94219899</v>
      </c>
    </row>
    <row r="94" spans="1:17" x14ac:dyDescent="0.25">
      <c r="A94" s="8">
        <v>41518</v>
      </c>
      <c r="B94" s="29">
        <v>263651260.11155</v>
      </c>
      <c r="C94" s="9">
        <v>94.9</v>
      </c>
      <c r="D94" s="9">
        <v>26</v>
      </c>
      <c r="E94" s="9">
        <v>30</v>
      </c>
      <c r="F94" s="6">
        <v>20</v>
      </c>
      <c r="G94">
        <f t="shared" si="25"/>
        <v>2013</v>
      </c>
      <c r="H94" s="28">
        <v>661115.54958825244</v>
      </c>
      <c r="J94">
        <f t="shared" si="17"/>
        <v>7080628227.7422514</v>
      </c>
      <c r="K94">
        <f t="shared" si="18"/>
        <v>6463605.0786728757</v>
      </c>
      <c r="L94">
        <f t="shared" si="19"/>
        <v>19102079.423438292</v>
      </c>
      <c r="M94">
        <f t="shared" si="20"/>
        <v>135656392.08494657</v>
      </c>
      <c r="N94">
        <f t="shared" si="21"/>
        <v>40253665.111281589</v>
      </c>
      <c r="O94">
        <f t="shared" si="22"/>
        <v>-7367835185.0659504</v>
      </c>
      <c r="P94">
        <f t="shared" si="23"/>
        <v>342417890.18074405</v>
      </c>
      <c r="Q94">
        <f t="shared" si="24"/>
        <v>256686674.55538356</v>
      </c>
    </row>
    <row r="95" spans="1:17" x14ac:dyDescent="0.25">
      <c r="A95" s="8">
        <v>41548</v>
      </c>
      <c r="B95" s="29">
        <v>260653965.28414997</v>
      </c>
      <c r="C95" s="9">
        <v>226.6</v>
      </c>
      <c r="D95" s="9">
        <v>2.6</v>
      </c>
      <c r="E95" s="9">
        <v>31</v>
      </c>
      <c r="F95" s="6">
        <v>22</v>
      </c>
      <c r="G95">
        <f t="shared" si="25"/>
        <v>2013</v>
      </c>
      <c r="H95" s="28">
        <v>661511.79551759828</v>
      </c>
      <c r="J95">
        <f t="shared" si="17"/>
        <v>7080628227.7422514</v>
      </c>
      <c r="K95">
        <f t="shared" si="18"/>
        <v>15433645.003448613</v>
      </c>
      <c r="L95">
        <f t="shared" si="19"/>
        <v>1910207.9423438292</v>
      </c>
      <c r="M95">
        <f t="shared" si="20"/>
        <v>140178271.82111144</v>
      </c>
      <c r="N95">
        <f t="shared" si="21"/>
        <v>44279031.622409746</v>
      </c>
      <c r="O95">
        <f t="shared" si="22"/>
        <v>-7367835185.0659504</v>
      </c>
      <c r="P95">
        <f t="shared" si="23"/>
        <v>342623121.6190362</v>
      </c>
      <c r="Q95">
        <f t="shared" si="24"/>
        <v>257217320.6846509</v>
      </c>
    </row>
    <row r="96" spans="1:17" x14ac:dyDescent="0.25">
      <c r="A96" s="8">
        <v>41579</v>
      </c>
      <c r="B96" s="29">
        <v>264090009.4479</v>
      </c>
      <c r="C96" s="9">
        <v>492.1</v>
      </c>
      <c r="D96" s="9">
        <v>0</v>
      </c>
      <c r="E96" s="9">
        <v>30</v>
      </c>
      <c r="F96" s="6">
        <v>21</v>
      </c>
      <c r="G96">
        <f t="shared" si="25"/>
        <v>2013</v>
      </c>
      <c r="H96" s="28">
        <v>661908.27894073271</v>
      </c>
      <c r="J96">
        <f t="shared" si="17"/>
        <v>7080628227.7422514</v>
      </c>
      <c r="K96">
        <f t="shared" si="18"/>
        <v>33516755.102370095</v>
      </c>
      <c r="L96">
        <f t="shared" si="19"/>
        <v>0</v>
      </c>
      <c r="M96">
        <f t="shared" si="20"/>
        <v>135656392.08494657</v>
      </c>
      <c r="N96">
        <f t="shared" si="21"/>
        <v>42266348.366845667</v>
      </c>
      <c r="O96">
        <f t="shared" si="22"/>
        <v>-7367835185.0659504</v>
      </c>
      <c r="P96">
        <f t="shared" si="23"/>
        <v>342828476.06475431</v>
      </c>
      <c r="Q96">
        <f t="shared" si="24"/>
        <v>267061014.29521829</v>
      </c>
    </row>
    <row r="97" spans="1:17" x14ac:dyDescent="0.25">
      <c r="A97" s="8">
        <v>41609</v>
      </c>
      <c r="B97" s="29">
        <v>286541645.7942</v>
      </c>
      <c r="C97" s="9">
        <v>687.7</v>
      </c>
      <c r="D97" s="9">
        <v>0</v>
      </c>
      <c r="E97" s="9">
        <v>31</v>
      </c>
      <c r="F97" s="6">
        <v>20</v>
      </c>
      <c r="G97">
        <f t="shared" si="25"/>
        <v>2013</v>
      </c>
      <c r="H97" s="28">
        <v>662304.99999999977</v>
      </c>
      <c r="J97">
        <f t="shared" si="17"/>
        <v>7080628227.7422514</v>
      </c>
      <c r="K97">
        <f t="shared" si="18"/>
        <v>46839001.186547272</v>
      </c>
      <c r="L97">
        <f t="shared" si="19"/>
        <v>0</v>
      </c>
      <c r="M97">
        <f t="shared" si="20"/>
        <v>140178271.82111144</v>
      </c>
      <c r="N97">
        <f t="shared" si="21"/>
        <v>40253665.111281589</v>
      </c>
      <c r="O97">
        <f t="shared" si="22"/>
        <v>-7367835185.0659504</v>
      </c>
      <c r="P97">
        <f t="shared" si="23"/>
        <v>343033953.59162402</v>
      </c>
      <c r="Q97">
        <f t="shared" si="24"/>
        <v>283097934.38686538</v>
      </c>
    </row>
    <row r="98" spans="1:17" x14ac:dyDescent="0.25">
      <c r="A98" s="8">
        <v>41640</v>
      </c>
      <c r="B98" s="29">
        <v>305565831.27055001</v>
      </c>
      <c r="C98" s="9">
        <v>843.9</v>
      </c>
      <c r="D98" s="9">
        <v>0</v>
      </c>
      <c r="E98" s="9">
        <v>31</v>
      </c>
      <c r="F98" s="6">
        <v>22</v>
      </c>
      <c r="G98">
        <f t="shared" si="25"/>
        <v>2014</v>
      </c>
      <c r="H98" s="28">
        <v>662715.6798430573</v>
      </c>
      <c r="J98">
        <f t="shared" ref="J98:J129" si="26">WSkWh</f>
        <v>7080628227.7422514</v>
      </c>
      <c r="K98">
        <f t="shared" ref="K98:K129" si="27">LonHDD*C98</f>
        <v>57477727.353973016</v>
      </c>
      <c r="L98">
        <f t="shared" ref="L98:L129" si="28">LonCDD*D98</f>
        <v>0</v>
      </c>
      <c r="M98">
        <f t="shared" ref="M98:M129" si="29">MonthDays*E98</f>
        <v>140178271.82111144</v>
      </c>
      <c r="N98">
        <f t="shared" ref="N98:N129" si="30">PeakDays*F98</f>
        <v>44279031.622409746</v>
      </c>
      <c r="O98">
        <f t="shared" ref="O98:O129" si="31">Year*G98</f>
        <v>-7371495311.8344879</v>
      </c>
      <c r="P98">
        <f t="shared" ref="P98:P129" si="32">Population*H98</f>
        <v>343246660.92468721</v>
      </c>
      <c r="Q98">
        <f t="shared" ref="Q98:Q129" si="33">SUM(J98:P98)</f>
        <v>294314607.62994558</v>
      </c>
    </row>
    <row r="99" spans="1:17" x14ac:dyDescent="0.25">
      <c r="A99" s="8">
        <v>41671</v>
      </c>
      <c r="B99" s="29">
        <v>270815719.89115</v>
      </c>
      <c r="C99" s="9">
        <v>790</v>
      </c>
      <c r="D99" s="9">
        <v>0</v>
      </c>
      <c r="E99" s="9">
        <v>28</v>
      </c>
      <c r="F99" s="6">
        <v>19</v>
      </c>
      <c r="G99">
        <f t="shared" si="25"/>
        <v>2014</v>
      </c>
      <c r="H99" s="28">
        <v>663126.6143390818</v>
      </c>
      <c r="J99">
        <f t="shared" si="26"/>
        <v>7080628227.7422514</v>
      </c>
      <c r="K99">
        <f t="shared" si="27"/>
        <v>53806617.620143004</v>
      </c>
      <c r="L99">
        <f t="shared" si="28"/>
        <v>0</v>
      </c>
      <c r="M99">
        <f t="shared" si="29"/>
        <v>126612632.61261679</v>
      </c>
      <c r="N99">
        <f t="shared" si="30"/>
        <v>38240981.85571751</v>
      </c>
      <c r="O99">
        <f t="shared" si="31"/>
        <v>-7371495311.8344879</v>
      </c>
      <c r="P99">
        <f t="shared" si="32"/>
        <v>343459500.15259349</v>
      </c>
      <c r="Q99">
        <f t="shared" si="33"/>
        <v>271252648.14883411</v>
      </c>
    </row>
    <row r="100" spans="1:17" x14ac:dyDescent="0.25">
      <c r="A100" s="8">
        <v>41699</v>
      </c>
      <c r="B100" s="29">
        <v>288334650.87799996</v>
      </c>
      <c r="C100" s="9">
        <v>716.8</v>
      </c>
      <c r="D100" s="9">
        <v>0</v>
      </c>
      <c r="E100" s="9">
        <v>31</v>
      </c>
      <c r="F100" s="6">
        <v>21</v>
      </c>
      <c r="G100">
        <f t="shared" si="25"/>
        <v>2014</v>
      </c>
      <c r="H100" s="28">
        <v>663537.80364597798</v>
      </c>
      <c r="J100">
        <f t="shared" si="26"/>
        <v>7080628227.7422514</v>
      </c>
      <c r="K100">
        <f t="shared" si="27"/>
        <v>48820991.784960128</v>
      </c>
      <c r="L100">
        <f t="shared" si="28"/>
        <v>0</v>
      </c>
      <c r="M100">
        <f t="shared" si="29"/>
        <v>140178271.82111144</v>
      </c>
      <c r="N100">
        <f t="shared" si="30"/>
        <v>42266348.366845667</v>
      </c>
      <c r="O100">
        <f t="shared" si="31"/>
        <v>-7371495311.8344879</v>
      </c>
      <c r="P100">
        <f t="shared" si="32"/>
        <v>343672471.35712796</v>
      </c>
      <c r="Q100">
        <f t="shared" si="33"/>
        <v>284070999.237809</v>
      </c>
    </row>
    <row r="101" spans="1:17" x14ac:dyDescent="0.25">
      <c r="A101" s="8">
        <v>41730</v>
      </c>
      <c r="B101" s="29">
        <v>244891793.1027</v>
      </c>
      <c r="C101" s="9">
        <v>353.8</v>
      </c>
      <c r="D101" s="9">
        <v>0</v>
      </c>
      <c r="E101" s="9">
        <v>30</v>
      </c>
      <c r="F101" s="6">
        <v>20</v>
      </c>
      <c r="G101">
        <f t="shared" si="25"/>
        <v>2014</v>
      </c>
      <c r="H101" s="28">
        <v>663949.24792174809</v>
      </c>
      <c r="J101">
        <f t="shared" si="26"/>
        <v>7080628227.7422514</v>
      </c>
      <c r="K101">
        <f t="shared" si="27"/>
        <v>24097191.53671721</v>
      </c>
      <c r="L101">
        <f t="shared" si="28"/>
        <v>0</v>
      </c>
      <c r="M101">
        <f t="shared" si="29"/>
        <v>135656392.08494657</v>
      </c>
      <c r="N101">
        <f t="shared" si="30"/>
        <v>40253665.111281589</v>
      </c>
      <c r="O101">
        <f t="shared" si="31"/>
        <v>-7371495311.8344879</v>
      </c>
      <c r="P101">
        <f t="shared" si="32"/>
        <v>343885574.62012619</v>
      </c>
      <c r="Q101">
        <f t="shared" si="33"/>
        <v>253025739.26083511</v>
      </c>
    </row>
    <row r="102" spans="1:17" x14ac:dyDescent="0.25">
      <c r="A102" s="8">
        <v>41760</v>
      </c>
      <c r="B102" s="29">
        <v>251932845.63464999</v>
      </c>
      <c r="C102" s="9">
        <v>142.5</v>
      </c>
      <c r="D102" s="9">
        <v>12.2</v>
      </c>
      <c r="E102" s="9">
        <v>31</v>
      </c>
      <c r="F102" s="6">
        <v>21</v>
      </c>
      <c r="G102">
        <f t="shared" si="25"/>
        <v>2014</v>
      </c>
      <c r="H102" s="28">
        <v>664360.94732449227</v>
      </c>
      <c r="J102">
        <f t="shared" si="26"/>
        <v>7080628227.7422514</v>
      </c>
      <c r="K102">
        <f t="shared" si="27"/>
        <v>9705624.0643928833</v>
      </c>
      <c r="L102">
        <f t="shared" si="28"/>
        <v>8963283.4217671975</v>
      </c>
      <c r="M102">
        <f t="shared" si="29"/>
        <v>140178271.82111144</v>
      </c>
      <c r="N102">
        <f t="shared" si="30"/>
        <v>42266348.366845667</v>
      </c>
      <c r="O102">
        <f t="shared" si="31"/>
        <v>-7371495311.8344879</v>
      </c>
      <c r="P102">
        <f t="shared" si="32"/>
        <v>344098810.02347457</v>
      </c>
      <c r="Q102">
        <f t="shared" si="33"/>
        <v>254345253.6053561</v>
      </c>
    </row>
    <row r="103" spans="1:17" x14ac:dyDescent="0.25">
      <c r="A103" s="8">
        <v>41791</v>
      </c>
      <c r="B103" s="29">
        <v>284020071.89416498</v>
      </c>
      <c r="C103" s="9">
        <v>19.7</v>
      </c>
      <c r="D103" s="9">
        <v>71.900000000000006</v>
      </c>
      <c r="E103" s="9">
        <v>30</v>
      </c>
      <c r="F103" s="6">
        <v>21</v>
      </c>
      <c r="G103">
        <f t="shared" si="25"/>
        <v>2014</v>
      </c>
      <c r="H103" s="28">
        <v>664772.90201240883</v>
      </c>
      <c r="J103">
        <f t="shared" si="26"/>
        <v>7080628227.7422514</v>
      </c>
      <c r="K103">
        <f t="shared" si="27"/>
        <v>1341759.958375718</v>
      </c>
      <c r="L103">
        <f t="shared" si="28"/>
        <v>52824596.559431277</v>
      </c>
      <c r="M103">
        <f t="shared" si="29"/>
        <v>135656392.08494657</v>
      </c>
      <c r="N103">
        <f t="shared" si="30"/>
        <v>42266348.366845667</v>
      </c>
      <c r="O103">
        <f t="shared" si="31"/>
        <v>-7371495311.8344879</v>
      </c>
      <c r="P103">
        <f t="shared" si="32"/>
        <v>344312177.64911026</v>
      </c>
      <c r="Q103">
        <f t="shared" si="33"/>
        <v>285534190.52647346</v>
      </c>
    </row>
    <row r="104" spans="1:17" x14ac:dyDescent="0.25">
      <c r="A104" s="8">
        <v>41821</v>
      </c>
      <c r="B104" s="29">
        <v>286589934.20177501</v>
      </c>
      <c r="C104" s="9">
        <v>21.5</v>
      </c>
      <c r="D104" s="9">
        <v>47.6</v>
      </c>
      <c r="E104" s="9">
        <v>31</v>
      </c>
      <c r="F104" s="6">
        <v>22</v>
      </c>
      <c r="G104">
        <f t="shared" si="25"/>
        <v>2014</v>
      </c>
      <c r="H104" s="28">
        <v>665185.11214379419</v>
      </c>
      <c r="J104">
        <f t="shared" si="26"/>
        <v>7080628227.7422514</v>
      </c>
      <c r="K104">
        <f t="shared" si="27"/>
        <v>1464357.3149785756</v>
      </c>
      <c r="L104">
        <f t="shared" si="28"/>
        <v>34971499.252140872</v>
      </c>
      <c r="M104">
        <f t="shared" si="29"/>
        <v>140178271.82111144</v>
      </c>
      <c r="N104">
        <f t="shared" si="30"/>
        <v>44279031.622409746</v>
      </c>
      <c r="O104">
        <f t="shared" si="31"/>
        <v>-7371495311.8344879</v>
      </c>
      <c r="P104">
        <f t="shared" si="32"/>
        <v>344525677.57902116</v>
      </c>
      <c r="Q104">
        <f t="shared" si="33"/>
        <v>274551753.49742573</v>
      </c>
    </row>
    <row r="105" spans="1:17" x14ac:dyDescent="0.25">
      <c r="A105" s="8">
        <v>41852</v>
      </c>
      <c r="B105" s="29">
        <v>283886914.21135497</v>
      </c>
      <c r="C105" s="9">
        <v>14.5</v>
      </c>
      <c r="D105" s="9">
        <v>53.4</v>
      </c>
      <c r="E105" s="9">
        <v>31</v>
      </c>
      <c r="F105" s="6">
        <v>20</v>
      </c>
      <c r="G105">
        <f t="shared" si="25"/>
        <v>2014</v>
      </c>
      <c r="H105" s="28">
        <v>665597.57787704282</v>
      </c>
      <c r="J105">
        <f t="shared" si="26"/>
        <v>7080628227.7422514</v>
      </c>
      <c r="K105">
        <f t="shared" si="27"/>
        <v>987589.81707857409</v>
      </c>
      <c r="L105">
        <f t="shared" si="28"/>
        <v>39232732.35429249</v>
      </c>
      <c r="M105">
        <f t="shared" si="29"/>
        <v>140178271.82111144</v>
      </c>
      <c r="N105">
        <f t="shared" si="30"/>
        <v>40253665.111281589</v>
      </c>
      <c r="O105">
        <f t="shared" si="31"/>
        <v>-7371495311.8344879</v>
      </c>
      <c r="P105">
        <f t="shared" si="32"/>
        <v>344739309.89524609</v>
      </c>
      <c r="Q105">
        <f t="shared" si="33"/>
        <v>274524484.9067741</v>
      </c>
    </row>
    <row r="106" spans="1:17" x14ac:dyDescent="0.25">
      <c r="A106" s="8">
        <v>41883</v>
      </c>
      <c r="B106" s="29">
        <v>261909060.011345</v>
      </c>
      <c r="C106" s="9">
        <v>86.2</v>
      </c>
      <c r="D106" s="9">
        <v>17.600000000000001</v>
      </c>
      <c r="E106" s="9">
        <v>30</v>
      </c>
      <c r="F106" s="6">
        <v>21</v>
      </c>
      <c r="G106">
        <f t="shared" si="25"/>
        <v>2014</v>
      </c>
      <c r="H106" s="28">
        <v>666010.29937064752</v>
      </c>
      <c r="J106">
        <f t="shared" si="26"/>
        <v>7080628227.7422514</v>
      </c>
      <c r="K106">
        <f t="shared" si="27"/>
        <v>5871051.1884257309</v>
      </c>
      <c r="L106">
        <f t="shared" si="28"/>
        <v>12930638.378942844</v>
      </c>
      <c r="M106">
        <f t="shared" si="29"/>
        <v>135656392.08494657</v>
      </c>
      <c r="N106">
        <f t="shared" si="30"/>
        <v>42266348.366845667</v>
      </c>
      <c r="O106">
        <f t="shared" si="31"/>
        <v>-7371495311.8344879</v>
      </c>
      <c r="P106">
        <f t="shared" si="32"/>
        <v>344953074.67987472</v>
      </c>
      <c r="Q106">
        <f t="shared" si="33"/>
        <v>250810420.60679942</v>
      </c>
    </row>
    <row r="107" spans="1:17" x14ac:dyDescent="0.25">
      <c r="A107" s="8">
        <v>41913</v>
      </c>
      <c r="B107" s="29">
        <v>246312911.15946501</v>
      </c>
      <c r="C107" s="9">
        <v>247.1</v>
      </c>
      <c r="D107" s="9">
        <v>0</v>
      </c>
      <c r="E107" s="9">
        <v>31</v>
      </c>
      <c r="F107" s="6">
        <v>22</v>
      </c>
      <c r="G107">
        <f t="shared" si="25"/>
        <v>2014</v>
      </c>
      <c r="H107" s="28">
        <v>666423.27678319928</v>
      </c>
      <c r="J107">
        <f t="shared" si="26"/>
        <v>7080628227.7422514</v>
      </c>
      <c r="K107">
        <f t="shared" si="27"/>
        <v>16829892.675870046</v>
      </c>
      <c r="L107">
        <f t="shared" si="28"/>
        <v>0</v>
      </c>
      <c r="M107">
        <f t="shared" si="29"/>
        <v>140178271.82111144</v>
      </c>
      <c r="N107">
        <f t="shared" si="30"/>
        <v>44279031.622409746</v>
      </c>
      <c r="O107">
        <f t="shared" si="31"/>
        <v>-7371495311.8344879</v>
      </c>
      <c r="P107">
        <f t="shared" si="32"/>
        <v>345166972.01504755</v>
      </c>
      <c r="Q107">
        <f t="shared" si="33"/>
        <v>255587084.04220247</v>
      </c>
    </row>
    <row r="108" spans="1:17" x14ac:dyDescent="0.25">
      <c r="A108" s="8">
        <v>41944</v>
      </c>
      <c r="B108" s="29">
        <v>259222283.88045999</v>
      </c>
      <c r="C108" s="9">
        <v>503.7</v>
      </c>
      <c r="D108" s="9">
        <v>0</v>
      </c>
      <c r="E108" s="9">
        <v>30</v>
      </c>
      <c r="F108" s="6">
        <v>20</v>
      </c>
      <c r="G108">
        <f t="shared" si="25"/>
        <v>2014</v>
      </c>
      <c r="H108" s="28">
        <v>666836.51027338742</v>
      </c>
      <c r="J108">
        <f t="shared" si="26"/>
        <v>7080628227.7422514</v>
      </c>
      <c r="K108">
        <f t="shared" si="27"/>
        <v>34306826.956032954</v>
      </c>
      <c r="L108">
        <f t="shared" si="28"/>
        <v>0</v>
      </c>
      <c r="M108">
        <f t="shared" si="29"/>
        <v>135656392.08494657</v>
      </c>
      <c r="N108">
        <f t="shared" si="30"/>
        <v>40253665.111281589</v>
      </c>
      <c r="O108">
        <f t="shared" si="31"/>
        <v>-7371495311.8344879</v>
      </c>
      <c r="P108">
        <f t="shared" si="32"/>
        <v>345381001.98295617</v>
      </c>
      <c r="Q108">
        <f t="shared" si="33"/>
        <v>264730802.04298043</v>
      </c>
    </row>
    <row r="109" spans="1:17" x14ac:dyDescent="0.25">
      <c r="A109" s="8">
        <v>41974</v>
      </c>
      <c r="B109" s="29">
        <v>264984251.16545999</v>
      </c>
      <c r="C109" s="9">
        <v>567.5</v>
      </c>
      <c r="D109" s="9">
        <v>0</v>
      </c>
      <c r="E109" s="9">
        <v>31</v>
      </c>
      <c r="F109" s="6">
        <v>21</v>
      </c>
      <c r="G109">
        <f t="shared" si="25"/>
        <v>2014</v>
      </c>
      <c r="H109" s="28">
        <v>667249.99999999965</v>
      </c>
      <c r="J109">
        <f t="shared" si="26"/>
        <v>7080628227.7422514</v>
      </c>
      <c r="K109">
        <f t="shared" si="27"/>
        <v>38652222.15117868</v>
      </c>
      <c r="L109">
        <f t="shared" si="28"/>
        <v>0</v>
      </c>
      <c r="M109">
        <f t="shared" si="29"/>
        <v>140178271.82111144</v>
      </c>
      <c r="N109">
        <f t="shared" si="30"/>
        <v>42266348.366845667</v>
      </c>
      <c r="O109">
        <f t="shared" si="31"/>
        <v>-7371495311.8344879</v>
      </c>
      <c r="P109">
        <f t="shared" si="32"/>
        <v>345595164.66584295</v>
      </c>
      <c r="Q109">
        <f t="shared" si="33"/>
        <v>275824922.91274256</v>
      </c>
    </row>
    <row r="110" spans="1:17" x14ac:dyDescent="0.25">
      <c r="A110" s="8">
        <v>42005</v>
      </c>
      <c r="B110" s="29">
        <v>295610064.15915</v>
      </c>
      <c r="C110" s="9">
        <v>812.9</v>
      </c>
      <c r="D110" s="9">
        <v>0</v>
      </c>
      <c r="E110" s="9">
        <v>31</v>
      </c>
      <c r="F110">
        <v>21</v>
      </c>
      <c r="G110">
        <f t="shared" si="25"/>
        <v>2015</v>
      </c>
      <c r="H110" s="28">
        <v>667637.09581631713</v>
      </c>
      <c r="J110">
        <f t="shared" si="26"/>
        <v>7080628227.7422514</v>
      </c>
      <c r="K110">
        <f t="shared" si="27"/>
        <v>55366328.434701577</v>
      </c>
      <c r="L110">
        <f t="shared" si="28"/>
        <v>0</v>
      </c>
      <c r="M110">
        <f t="shared" si="29"/>
        <v>140178271.82111144</v>
      </c>
      <c r="N110">
        <f t="shared" si="30"/>
        <v>42266348.366845667</v>
      </c>
      <c r="O110">
        <f t="shared" si="31"/>
        <v>-7375155438.6030254</v>
      </c>
      <c r="P110">
        <f t="shared" si="32"/>
        <v>345795656.89871174</v>
      </c>
      <c r="Q110">
        <f t="shared" si="33"/>
        <v>289079394.66059738</v>
      </c>
    </row>
    <row r="111" spans="1:17" x14ac:dyDescent="0.25">
      <c r="A111" s="8">
        <v>42036</v>
      </c>
      <c r="B111" s="29">
        <v>273794059.48680001</v>
      </c>
      <c r="C111" s="9">
        <v>872.9</v>
      </c>
      <c r="D111" s="9">
        <v>0</v>
      </c>
      <c r="E111" s="9">
        <v>28</v>
      </c>
      <c r="F111">
        <v>19</v>
      </c>
      <c r="G111">
        <f t="shared" si="25"/>
        <v>2015</v>
      </c>
      <c r="H111" s="28">
        <v>668024.41620089347</v>
      </c>
      <c r="J111">
        <f t="shared" si="26"/>
        <v>7080628227.7422514</v>
      </c>
      <c r="K111">
        <f t="shared" si="27"/>
        <v>59452906.98813016</v>
      </c>
      <c r="L111">
        <f t="shared" si="28"/>
        <v>0</v>
      </c>
      <c r="M111">
        <f t="shared" si="29"/>
        <v>126612632.61261679</v>
      </c>
      <c r="N111">
        <f t="shared" si="30"/>
        <v>38240981.85571751</v>
      </c>
      <c r="O111">
        <f t="shared" si="31"/>
        <v>-7375155438.6030254</v>
      </c>
      <c r="P111">
        <f t="shared" si="32"/>
        <v>345996265.44436342</v>
      </c>
      <c r="Q111">
        <f t="shared" si="33"/>
        <v>275775576.04005414</v>
      </c>
    </row>
    <row r="112" spans="1:17" x14ac:dyDescent="0.25">
      <c r="A112" s="8">
        <v>42064</v>
      </c>
      <c r="B112" s="28">
        <v>274944756.59875</v>
      </c>
      <c r="C112" s="9">
        <v>640.1</v>
      </c>
      <c r="D112" s="9">
        <v>0</v>
      </c>
      <c r="E112" s="9">
        <v>31</v>
      </c>
      <c r="F112">
        <v>22</v>
      </c>
      <c r="G112">
        <f t="shared" si="25"/>
        <v>2015</v>
      </c>
      <c r="H112" s="28">
        <v>668411.96128400927</v>
      </c>
      <c r="J112">
        <f t="shared" si="26"/>
        <v>7080628227.7422514</v>
      </c>
      <c r="K112">
        <f t="shared" si="27"/>
        <v>43596982.200827263</v>
      </c>
      <c r="L112">
        <f t="shared" si="28"/>
        <v>0</v>
      </c>
      <c r="M112">
        <f t="shared" si="29"/>
        <v>140178271.82111144</v>
      </c>
      <c r="N112">
        <f t="shared" si="30"/>
        <v>44279031.622409746</v>
      </c>
      <c r="O112">
        <f t="shared" si="31"/>
        <v>-7375155438.6030254</v>
      </c>
      <c r="P112">
        <f t="shared" si="32"/>
        <v>346196990.3702755</v>
      </c>
      <c r="Q112">
        <f t="shared" si="33"/>
        <v>279724065.15385056</v>
      </c>
    </row>
    <row r="113" spans="1:17" x14ac:dyDescent="0.25">
      <c r="A113" s="8">
        <v>42095</v>
      </c>
      <c r="B113" s="28">
        <v>243467764.0641</v>
      </c>
      <c r="C113" s="9">
        <v>336.6</v>
      </c>
      <c r="D113" s="9">
        <v>0</v>
      </c>
      <c r="E113" s="9">
        <v>30</v>
      </c>
      <c r="F113">
        <v>20</v>
      </c>
      <c r="G113">
        <f t="shared" si="25"/>
        <v>2015</v>
      </c>
      <c r="H113" s="28">
        <v>668799.73119602026</v>
      </c>
      <c r="J113">
        <f t="shared" si="26"/>
        <v>7080628227.7422514</v>
      </c>
      <c r="K113">
        <f t="shared" si="27"/>
        <v>22925705.684734352</v>
      </c>
      <c r="L113">
        <f t="shared" si="28"/>
        <v>0</v>
      </c>
      <c r="M113">
        <f t="shared" si="29"/>
        <v>135656392.08494657</v>
      </c>
      <c r="N113">
        <f t="shared" si="30"/>
        <v>40253665.111281589</v>
      </c>
      <c r="O113">
        <f t="shared" si="31"/>
        <v>-7375155438.6030254</v>
      </c>
      <c r="P113">
        <f t="shared" si="32"/>
        <v>346397831.74396437</v>
      </c>
      <c r="Q113">
        <f t="shared" si="33"/>
        <v>250706383.76415271</v>
      </c>
    </row>
    <row r="114" spans="1:17" x14ac:dyDescent="0.25">
      <c r="A114" s="8">
        <v>42125</v>
      </c>
      <c r="B114" s="28">
        <v>259171104.79855001</v>
      </c>
      <c r="C114" s="9">
        <v>104.7</v>
      </c>
      <c r="D114" s="9">
        <v>34.9</v>
      </c>
      <c r="E114" s="9">
        <v>31</v>
      </c>
      <c r="F114">
        <v>20</v>
      </c>
      <c r="G114">
        <f t="shared" si="25"/>
        <v>2015</v>
      </c>
      <c r="H114" s="28">
        <v>669187.72606735781</v>
      </c>
      <c r="J114">
        <f t="shared" si="26"/>
        <v>7080628227.7422514</v>
      </c>
      <c r="K114">
        <f t="shared" si="27"/>
        <v>7131079.5757328765</v>
      </c>
      <c r="L114">
        <f t="shared" si="28"/>
        <v>25640868.149153706</v>
      </c>
      <c r="M114">
        <f t="shared" si="29"/>
        <v>140178271.82111144</v>
      </c>
      <c r="N114">
        <f t="shared" si="30"/>
        <v>40253665.111281589</v>
      </c>
      <c r="O114">
        <f t="shared" si="31"/>
        <v>-7375155438.6030254</v>
      </c>
      <c r="P114">
        <f t="shared" si="32"/>
        <v>346598789.63298559</v>
      </c>
      <c r="Q114">
        <f t="shared" si="33"/>
        <v>265275463.42949152</v>
      </c>
    </row>
    <row r="115" spans="1:17" x14ac:dyDescent="0.25">
      <c r="A115" s="8">
        <v>42156</v>
      </c>
      <c r="B115" s="28">
        <v>267555111.81316927</v>
      </c>
      <c r="C115" s="9">
        <v>29.7</v>
      </c>
      <c r="D115" s="9">
        <v>30.4</v>
      </c>
      <c r="E115" s="9">
        <v>30</v>
      </c>
      <c r="F115">
        <v>22</v>
      </c>
      <c r="G115">
        <f t="shared" si="25"/>
        <v>2015</v>
      </c>
      <c r="H115" s="28">
        <v>669575.94602852897</v>
      </c>
      <c r="J115">
        <f t="shared" si="26"/>
        <v>7080628227.7422514</v>
      </c>
      <c r="K115">
        <f t="shared" si="27"/>
        <v>2022856.3839471485</v>
      </c>
      <c r="L115">
        <f t="shared" si="28"/>
        <v>22334739.018174</v>
      </c>
      <c r="M115">
        <f t="shared" si="29"/>
        <v>135656392.08494657</v>
      </c>
      <c r="N115">
        <f t="shared" si="30"/>
        <v>44279031.622409746</v>
      </c>
      <c r="O115">
        <f t="shared" si="31"/>
        <v>-7375155438.6030254</v>
      </c>
      <c r="P115">
        <f t="shared" si="32"/>
        <v>346799864.10493392</v>
      </c>
      <c r="Q115">
        <f t="shared" si="33"/>
        <v>256565672.35363787</v>
      </c>
    </row>
    <row r="116" spans="1:17" x14ac:dyDescent="0.25">
      <c r="A116" s="8">
        <v>42186</v>
      </c>
      <c r="B116" s="28">
        <v>301591564.13077694</v>
      </c>
      <c r="C116" s="9">
        <v>7</v>
      </c>
      <c r="D116" s="9">
        <v>76.400000000000006</v>
      </c>
      <c r="E116" s="9">
        <v>31</v>
      </c>
      <c r="F116">
        <v>22</v>
      </c>
      <c r="G116">
        <f t="shared" si="25"/>
        <v>2015</v>
      </c>
      <c r="H116" s="28">
        <v>669964.39121011633</v>
      </c>
      <c r="J116">
        <f t="shared" si="26"/>
        <v>7080628227.7422514</v>
      </c>
      <c r="K116">
        <f t="shared" si="27"/>
        <v>476767.4979000013</v>
      </c>
      <c r="L116">
        <f t="shared" si="28"/>
        <v>56130725.690410987</v>
      </c>
      <c r="M116">
        <f t="shared" si="29"/>
        <v>140178271.82111144</v>
      </c>
      <c r="N116">
        <f t="shared" si="30"/>
        <v>44279031.622409746</v>
      </c>
      <c r="O116">
        <f t="shared" si="31"/>
        <v>-7375155438.6030254</v>
      </c>
      <c r="P116">
        <f t="shared" si="32"/>
        <v>347001055.22744322</v>
      </c>
      <c r="Q116">
        <f t="shared" si="33"/>
        <v>293538640.9985013</v>
      </c>
    </row>
    <row r="117" spans="1:17" x14ac:dyDescent="0.25">
      <c r="A117" s="8">
        <v>42217</v>
      </c>
      <c r="B117" s="28">
        <v>290631165.02794999</v>
      </c>
      <c r="C117" s="9">
        <v>14</v>
      </c>
      <c r="D117" s="9">
        <v>61.6</v>
      </c>
      <c r="E117" s="9">
        <v>31</v>
      </c>
      <c r="F117">
        <v>20</v>
      </c>
      <c r="G117">
        <f t="shared" si="25"/>
        <v>2015</v>
      </c>
      <c r="H117" s="28">
        <v>670353.06174277852</v>
      </c>
      <c r="J117">
        <f t="shared" si="26"/>
        <v>7080628227.7422514</v>
      </c>
      <c r="K117">
        <f t="shared" si="27"/>
        <v>953534.99580000259</v>
      </c>
      <c r="L117">
        <f t="shared" si="28"/>
        <v>45257234.32629995</v>
      </c>
      <c r="M117">
        <f t="shared" si="29"/>
        <v>140178271.82111144</v>
      </c>
      <c r="N117">
        <f t="shared" si="30"/>
        <v>40253665.111281589</v>
      </c>
      <c r="O117">
        <f t="shared" si="31"/>
        <v>-7375155438.6030254</v>
      </c>
      <c r="P117">
        <f t="shared" si="32"/>
        <v>347202363.06818676</v>
      </c>
      <c r="Q117">
        <f t="shared" si="33"/>
        <v>279317858.46190548</v>
      </c>
    </row>
    <row r="118" spans="1:17" x14ac:dyDescent="0.25">
      <c r="A118" s="8">
        <v>42248</v>
      </c>
      <c r="B118" s="28">
        <v>282606929.06945771</v>
      </c>
      <c r="C118" s="9">
        <v>34.6</v>
      </c>
      <c r="D118" s="9">
        <v>54.2</v>
      </c>
      <c r="E118" s="9">
        <v>30</v>
      </c>
      <c r="F118">
        <v>21</v>
      </c>
      <c r="G118">
        <f t="shared" si="25"/>
        <v>2015</v>
      </c>
      <c r="H118" s="28">
        <v>670741.95775724982</v>
      </c>
      <c r="J118">
        <f t="shared" si="26"/>
        <v>7080628227.7422514</v>
      </c>
      <c r="K118">
        <f t="shared" si="27"/>
        <v>2356593.6324771494</v>
      </c>
      <c r="L118">
        <f t="shared" si="28"/>
        <v>39820488.64424444</v>
      </c>
      <c r="M118">
        <f t="shared" si="29"/>
        <v>135656392.08494657</v>
      </c>
      <c r="N118">
        <f t="shared" si="30"/>
        <v>42266348.366845667</v>
      </c>
      <c r="O118">
        <f t="shared" si="31"/>
        <v>-7375155438.6030254</v>
      </c>
      <c r="P118">
        <f t="shared" si="32"/>
        <v>347403787.69487709</v>
      </c>
      <c r="Q118">
        <f t="shared" si="33"/>
        <v>272976399.56261677</v>
      </c>
    </row>
    <row r="119" spans="1:17" x14ac:dyDescent="0.25">
      <c r="A119" s="8">
        <v>42278</v>
      </c>
      <c r="B119" s="28">
        <v>248711081.15715387</v>
      </c>
      <c r="C119" s="9">
        <v>254.9</v>
      </c>
      <c r="D119" s="9">
        <v>0</v>
      </c>
      <c r="E119" s="9">
        <v>31</v>
      </c>
      <c r="F119">
        <v>21</v>
      </c>
      <c r="G119">
        <f t="shared" si="25"/>
        <v>2015</v>
      </c>
      <c r="H119" s="28">
        <v>671131.07938434032</v>
      </c>
      <c r="J119">
        <f t="shared" si="26"/>
        <v>7080628227.7422514</v>
      </c>
      <c r="K119">
        <f t="shared" si="27"/>
        <v>17361147.887815762</v>
      </c>
      <c r="L119">
        <f t="shared" si="28"/>
        <v>0</v>
      </c>
      <c r="M119">
        <f t="shared" si="29"/>
        <v>140178271.82111144</v>
      </c>
      <c r="N119">
        <f t="shared" si="30"/>
        <v>42266348.366845667</v>
      </c>
      <c r="O119">
        <f t="shared" si="31"/>
        <v>-7375155438.6030254</v>
      </c>
      <c r="P119">
        <f t="shared" si="32"/>
        <v>347605329.17526579</v>
      </c>
      <c r="Q119">
        <f t="shared" si="33"/>
        <v>252883886.39026499</v>
      </c>
    </row>
    <row r="120" spans="1:17" x14ac:dyDescent="0.25">
      <c r="A120" s="8">
        <v>42309</v>
      </c>
      <c r="B120" s="28">
        <v>248719362.28243461</v>
      </c>
      <c r="C120" s="9">
        <v>353.2</v>
      </c>
      <c r="D120" s="9">
        <v>0</v>
      </c>
      <c r="E120" s="9">
        <v>30</v>
      </c>
      <c r="F120">
        <v>21</v>
      </c>
      <c r="G120">
        <f t="shared" si="25"/>
        <v>2015</v>
      </c>
      <c r="H120" s="28">
        <v>671520.42675493611</v>
      </c>
      <c r="J120">
        <f t="shared" si="26"/>
        <v>7080628227.7422514</v>
      </c>
      <c r="K120">
        <f t="shared" si="27"/>
        <v>24056325.751182921</v>
      </c>
      <c r="L120">
        <f t="shared" si="28"/>
        <v>0</v>
      </c>
      <c r="M120">
        <f t="shared" si="29"/>
        <v>135656392.08494657</v>
      </c>
      <c r="N120">
        <f t="shared" si="30"/>
        <v>42266348.366845667</v>
      </c>
      <c r="O120">
        <f t="shared" si="31"/>
        <v>-7375155438.6030254</v>
      </c>
      <c r="P120">
        <f t="shared" si="32"/>
        <v>347806987.57714409</v>
      </c>
      <c r="Q120">
        <f t="shared" si="33"/>
        <v>255258842.91934532</v>
      </c>
    </row>
    <row r="121" spans="1:17" x14ac:dyDescent="0.25">
      <c r="A121" s="8">
        <v>42339</v>
      </c>
      <c r="B121" s="28">
        <v>260364599.81419617</v>
      </c>
      <c r="C121" s="9">
        <v>447.8</v>
      </c>
      <c r="D121" s="9">
        <v>0</v>
      </c>
      <c r="E121" s="9">
        <v>31</v>
      </c>
      <c r="F121">
        <v>21</v>
      </c>
      <c r="G121">
        <f t="shared" si="25"/>
        <v>2015</v>
      </c>
      <c r="H121" s="28">
        <v>671909.99999999919</v>
      </c>
      <c r="J121">
        <f t="shared" si="26"/>
        <v>7080628227.7422514</v>
      </c>
      <c r="K121">
        <f t="shared" si="27"/>
        <v>30499497.937088657</v>
      </c>
      <c r="L121">
        <f t="shared" si="28"/>
        <v>0</v>
      </c>
      <c r="M121">
        <f t="shared" si="29"/>
        <v>140178271.82111144</v>
      </c>
      <c r="N121">
        <f t="shared" si="30"/>
        <v>42266348.366845667</v>
      </c>
      <c r="O121">
        <f t="shared" si="31"/>
        <v>-7375155438.6030254</v>
      </c>
      <c r="P121">
        <f t="shared" si="32"/>
        <v>348008762.96834224</v>
      </c>
      <c r="Q121">
        <f t="shared" si="33"/>
        <v>266425670.23261493</v>
      </c>
    </row>
    <row r="122" spans="1:17" x14ac:dyDescent="0.25">
      <c r="A122" s="8">
        <v>42370</v>
      </c>
      <c r="B122" s="30">
        <v>284288401.1815384</v>
      </c>
      <c r="C122" s="9">
        <v>693.89999999999986</v>
      </c>
      <c r="D122" s="9">
        <v>0</v>
      </c>
      <c r="E122" s="9">
        <v>31</v>
      </c>
      <c r="F122">
        <v>20</v>
      </c>
      <c r="G122" s="9">
        <v>2016</v>
      </c>
      <c r="H122" s="28">
        <v>672300.69559703395</v>
      </c>
      <c r="J122">
        <f t="shared" si="26"/>
        <v>7080628227.7422514</v>
      </c>
      <c r="K122">
        <f t="shared" si="27"/>
        <v>47261280.970401548</v>
      </c>
      <c r="L122">
        <f t="shared" si="28"/>
        <v>0</v>
      </c>
      <c r="M122">
        <f t="shared" si="29"/>
        <v>140178271.82111144</v>
      </c>
      <c r="N122">
        <f t="shared" si="30"/>
        <v>40253665.111281589</v>
      </c>
      <c r="O122">
        <f t="shared" si="31"/>
        <v>-7378815565.371563</v>
      </c>
      <c r="P122">
        <f t="shared" si="32"/>
        <v>348211119.67001545</v>
      </c>
      <c r="Q122">
        <f t="shared" si="33"/>
        <v>277716999.94349873</v>
      </c>
    </row>
    <row r="123" spans="1:17" x14ac:dyDescent="0.25">
      <c r="A123" s="8">
        <v>42401</v>
      </c>
      <c r="B123" s="30">
        <v>260206836.05153847</v>
      </c>
      <c r="C123" s="9">
        <v>599.10000000000014</v>
      </c>
      <c r="D123" s="9">
        <v>0</v>
      </c>
      <c r="E123" s="9">
        <v>29</v>
      </c>
      <c r="F123">
        <v>20</v>
      </c>
      <c r="G123" s="9">
        <v>2016</v>
      </c>
      <c r="H123" s="28">
        <v>672691.61837188865</v>
      </c>
      <c r="J123">
        <f t="shared" si="26"/>
        <v>7080628227.7422514</v>
      </c>
      <c r="K123">
        <f t="shared" si="27"/>
        <v>40804486.855984405</v>
      </c>
      <c r="L123">
        <f t="shared" si="28"/>
        <v>0</v>
      </c>
      <c r="M123">
        <f t="shared" si="29"/>
        <v>131134512.34878168</v>
      </c>
      <c r="N123">
        <f t="shared" si="30"/>
        <v>40253665.111281589</v>
      </c>
      <c r="O123">
        <f t="shared" si="31"/>
        <v>-7378815565.371563</v>
      </c>
      <c r="P123">
        <f t="shared" si="32"/>
        <v>348413594.03606647</v>
      </c>
      <c r="Q123">
        <f t="shared" si="33"/>
        <v>262418920.72280258</v>
      </c>
    </row>
    <row r="124" spans="1:17" x14ac:dyDescent="0.25">
      <c r="A124" s="8">
        <v>42430</v>
      </c>
      <c r="B124" s="30">
        <v>259744950.18307692</v>
      </c>
      <c r="C124" s="9">
        <v>460.90000000000009</v>
      </c>
      <c r="D124" s="9">
        <v>0</v>
      </c>
      <c r="E124" s="9">
        <v>31</v>
      </c>
      <c r="F124">
        <v>22</v>
      </c>
      <c r="G124" s="9">
        <v>2016</v>
      </c>
      <c r="H124" s="28">
        <v>673082.76845666114</v>
      </c>
      <c r="J124">
        <f t="shared" si="26"/>
        <v>7080628227.7422514</v>
      </c>
      <c r="K124">
        <f t="shared" si="27"/>
        <v>31391734.254587237</v>
      </c>
      <c r="L124">
        <f t="shared" si="28"/>
        <v>0</v>
      </c>
      <c r="M124">
        <f t="shared" si="29"/>
        <v>140178271.82111144</v>
      </c>
      <c r="N124">
        <f t="shared" si="30"/>
        <v>44279031.622409746</v>
      </c>
      <c r="O124">
        <f t="shared" si="31"/>
        <v>-7378815565.371563</v>
      </c>
      <c r="P124">
        <f t="shared" si="32"/>
        <v>348616186.13491398</v>
      </c>
      <c r="Q124">
        <f t="shared" si="33"/>
        <v>266277886.20371109</v>
      </c>
    </row>
    <row r="125" spans="1:17" x14ac:dyDescent="0.25">
      <c r="A125" s="8">
        <v>42461</v>
      </c>
      <c r="B125" s="30">
        <v>243642397.68692306</v>
      </c>
      <c r="C125" s="9">
        <v>383.99999999999994</v>
      </c>
      <c r="D125" s="9">
        <v>0</v>
      </c>
      <c r="E125" s="9">
        <v>30</v>
      </c>
      <c r="F125">
        <v>21</v>
      </c>
      <c r="G125" s="9">
        <v>2016</v>
      </c>
      <c r="H125" s="28">
        <v>673474.14598352544</v>
      </c>
      <c r="J125">
        <f t="shared" si="26"/>
        <v>7080628227.7422514</v>
      </c>
      <c r="K125">
        <f t="shared" si="27"/>
        <v>26154102.741942924</v>
      </c>
      <c r="L125">
        <f t="shared" si="28"/>
        <v>0</v>
      </c>
      <c r="M125">
        <f t="shared" si="29"/>
        <v>135656392.08494657</v>
      </c>
      <c r="N125">
        <f t="shared" si="30"/>
        <v>42266348.366845667</v>
      </c>
      <c r="O125">
        <f t="shared" si="31"/>
        <v>-7378815565.371563</v>
      </c>
      <c r="P125">
        <f t="shared" si="32"/>
        <v>348818896.03501618</v>
      </c>
      <c r="Q125">
        <f t="shared" si="33"/>
        <v>254708401.59944069</v>
      </c>
    </row>
    <row r="126" spans="1:17" x14ac:dyDescent="0.25">
      <c r="A126" s="8">
        <v>42491</v>
      </c>
      <c r="B126" s="30">
        <v>254740741.33615384</v>
      </c>
      <c r="C126" s="9">
        <v>143.1</v>
      </c>
      <c r="D126" s="9">
        <v>26.100000000000005</v>
      </c>
      <c r="E126" s="9">
        <v>31</v>
      </c>
      <c r="F126">
        <v>21</v>
      </c>
      <c r="G126" s="9">
        <v>2016</v>
      </c>
      <c r="H126" s="28">
        <v>673865.75108473236</v>
      </c>
      <c r="J126">
        <f t="shared" si="26"/>
        <v>7080628227.7422514</v>
      </c>
      <c r="K126">
        <f t="shared" si="27"/>
        <v>9746489.8499271702</v>
      </c>
      <c r="L126">
        <f t="shared" si="28"/>
        <v>19175548.95968229</v>
      </c>
      <c r="M126">
        <f t="shared" si="29"/>
        <v>140178271.82111144</v>
      </c>
      <c r="N126">
        <f t="shared" si="30"/>
        <v>42266348.366845667</v>
      </c>
      <c r="O126">
        <f t="shared" si="31"/>
        <v>-7378815565.371563</v>
      </c>
      <c r="P126">
        <f t="shared" si="32"/>
        <v>349021723.8048709</v>
      </c>
      <c r="Q126">
        <f t="shared" si="33"/>
        <v>262201045.17312652</v>
      </c>
    </row>
    <row r="127" spans="1:17" x14ac:dyDescent="0.25">
      <c r="A127" s="8">
        <v>42522</v>
      </c>
      <c r="B127" s="30">
        <v>277338997.10153848</v>
      </c>
      <c r="C127" s="9">
        <v>37.999999999999993</v>
      </c>
      <c r="D127" s="9">
        <v>51.300000000000004</v>
      </c>
      <c r="E127" s="9">
        <v>30</v>
      </c>
      <c r="F127">
        <v>22</v>
      </c>
      <c r="G127" s="9">
        <v>2016</v>
      </c>
      <c r="H127" s="28">
        <v>674257.58389260957</v>
      </c>
      <c r="J127">
        <f t="shared" si="26"/>
        <v>7080628227.7422514</v>
      </c>
      <c r="K127">
        <f t="shared" si="27"/>
        <v>2588166.4171714354</v>
      </c>
      <c r="L127">
        <f t="shared" si="28"/>
        <v>37689872.093168631</v>
      </c>
      <c r="M127">
        <f t="shared" si="29"/>
        <v>135656392.08494657</v>
      </c>
      <c r="N127">
        <f t="shared" si="30"/>
        <v>44279031.622409746</v>
      </c>
      <c r="O127">
        <f t="shared" si="31"/>
        <v>-7378815565.371563</v>
      </c>
      <c r="P127">
        <f t="shared" si="32"/>
        <v>349224669.51301599</v>
      </c>
      <c r="Q127">
        <f t="shared" si="33"/>
        <v>271250794.10140061</v>
      </c>
    </row>
    <row r="128" spans="1:17" x14ac:dyDescent="0.25">
      <c r="A128" s="8">
        <v>42552</v>
      </c>
      <c r="B128" s="30">
        <v>319936562.1415385</v>
      </c>
      <c r="C128" s="9">
        <v>1.8000000000000003</v>
      </c>
      <c r="D128" s="9">
        <v>117.39999999999998</v>
      </c>
      <c r="E128" s="9">
        <v>31</v>
      </c>
      <c r="F128">
        <v>20</v>
      </c>
      <c r="G128" s="9">
        <v>2016</v>
      </c>
      <c r="H128" s="28">
        <v>674649.64453956159</v>
      </c>
      <c r="J128">
        <f t="shared" si="26"/>
        <v>7080628227.7422514</v>
      </c>
      <c r="K128">
        <f t="shared" si="27"/>
        <v>122597.3566028575</v>
      </c>
      <c r="L128">
        <f t="shared" si="28"/>
        <v>86253235.550448269</v>
      </c>
      <c r="M128">
        <f t="shared" si="29"/>
        <v>140178271.82111144</v>
      </c>
      <c r="N128">
        <f t="shared" si="30"/>
        <v>40253665.111281589</v>
      </c>
      <c r="O128">
        <f t="shared" si="31"/>
        <v>-7378815565.371563</v>
      </c>
      <c r="P128">
        <f t="shared" si="32"/>
        <v>349427733.22802895</v>
      </c>
      <c r="Q128">
        <f t="shared" si="33"/>
        <v>318048165.43816155</v>
      </c>
    </row>
    <row r="129" spans="1:17" x14ac:dyDescent="0.25">
      <c r="A129" s="8">
        <v>42583</v>
      </c>
      <c r="B129" s="30">
        <v>332506256.14538461</v>
      </c>
      <c r="C129" s="9">
        <v>0.3</v>
      </c>
      <c r="D129" s="9">
        <v>131.00000000000003</v>
      </c>
      <c r="E129" s="9">
        <v>31</v>
      </c>
      <c r="F129">
        <v>22</v>
      </c>
      <c r="G129" s="9">
        <v>2016</v>
      </c>
      <c r="H129" s="28">
        <v>675041.9331580702</v>
      </c>
      <c r="J129">
        <f t="shared" si="26"/>
        <v>7080628227.7422514</v>
      </c>
      <c r="K129">
        <f t="shared" si="27"/>
        <v>20432.892767142912</v>
      </c>
      <c r="L129">
        <f t="shared" si="28"/>
        <v>96245092.479631409</v>
      </c>
      <c r="M129">
        <f t="shared" si="29"/>
        <v>140178271.82111144</v>
      </c>
      <c r="N129">
        <f t="shared" si="30"/>
        <v>44279031.622409746</v>
      </c>
      <c r="O129">
        <f t="shared" si="31"/>
        <v>-7378815565.371563</v>
      </c>
      <c r="P129">
        <f t="shared" si="32"/>
        <v>349630915.01852727</v>
      </c>
      <c r="Q129">
        <f t="shared" si="33"/>
        <v>332166406.20513558</v>
      </c>
    </row>
    <row r="130" spans="1:17" x14ac:dyDescent="0.25">
      <c r="A130" s="8">
        <v>42614</v>
      </c>
      <c r="B130" s="30">
        <v>278729526.85461545</v>
      </c>
      <c r="C130" s="9">
        <v>38.000000000000007</v>
      </c>
      <c r="D130" s="9">
        <v>43.399999999999991</v>
      </c>
      <c r="E130" s="9">
        <v>30</v>
      </c>
      <c r="F130">
        <v>21</v>
      </c>
      <c r="G130" s="9">
        <v>2016</v>
      </c>
      <c r="H130" s="28">
        <v>675434.44988069392</v>
      </c>
      <c r="J130">
        <f t="shared" ref="J130:J145" si="34">WSkWh</f>
        <v>7080628227.7422514</v>
      </c>
      <c r="K130">
        <f t="shared" ref="K130:K145" si="35">LonHDD*C130</f>
        <v>2588166.4171714364</v>
      </c>
      <c r="L130">
        <f t="shared" ref="L130:L145" si="36">LonCDD*D130</f>
        <v>31885778.72989314</v>
      </c>
      <c r="M130">
        <f t="shared" ref="M130:M145" si="37">MonthDays*E130</f>
        <v>135656392.08494657</v>
      </c>
      <c r="N130">
        <f t="shared" ref="N130:N145" si="38">PeakDays*F130</f>
        <v>42266348.366845667</v>
      </c>
      <c r="O130">
        <f t="shared" ref="O130:O145" si="39">Year*G130</f>
        <v>-7378815565.371563</v>
      </c>
      <c r="P130">
        <f t="shared" ref="P130:P145" si="40">Population*H130</f>
        <v>349834214.95316833</v>
      </c>
      <c r="Q130">
        <f t="shared" ref="Q130:Q145" si="41">SUM(J130:P130)</f>
        <v>264043562.9227137</v>
      </c>
    </row>
    <row r="131" spans="1:17" x14ac:dyDescent="0.25">
      <c r="A131" s="8">
        <v>42644</v>
      </c>
      <c r="B131" s="30">
        <v>249175655.47076926</v>
      </c>
      <c r="C131" s="9">
        <v>220.39999999999998</v>
      </c>
      <c r="D131" s="9">
        <v>3.9</v>
      </c>
      <c r="E131" s="9">
        <v>31</v>
      </c>
      <c r="F131">
        <v>20</v>
      </c>
      <c r="G131" s="9">
        <v>2016</v>
      </c>
      <c r="H131" s="28">
        <v>675827.19484006858</v>
      </c>
      <c r="J131">
        <f t="shared" si="34"/>
        <v>7080628227.7422514</v>
      </c>
      <c r="K131">
        <f t="shared" si="35"/>
        <v>15011365.219594326</v>
      </c>
      <c r="L131">
        <f t="shared" si="36"/>
        <v>2865311.9135157438</v>
      </c>
      <c r="M131">
        <f t="shared" si="37"/>
        <v>140178271.82111144</v>
      </c>
      <c r="N131">
        <f t="shared" si="38"/>
        <v>40253665.111281589</v>
      </c>
      <c r="O131">
        <f t="shared" si="39"/>
        <v>-7378815565.371563</v>
      </c>
      <c r="P131">
        <f t="shared" si="40"/>
        <v>350037633.10064942</v>
      </c>
      <c r="Q131">
        <f t="shared" si="41"/>
        <v>250158909.53684098</v>
      </c>
    </row>
    <row r="132" spans="1:17" x14ac:dyDescent="0.25">
      <c r="A132" s="8">
        <v>42675</v>
      </c>
      <c r="B132" s="30">
        <v>248814601.71076927</v>
      </c>
      <c r="C132">
        <v>355.89999999999992</v>
      </c>
      <c r="D132" s="9">
        <v>0</v>
      </c>
      <c r="E132" s="9">
        <v>30</v>
      </c>
      <c r="F132">
        <v>22</v>
      </c>
      <c r="G132" s="9">
        <v>2016</v>
      </c>
      <c r="H132" s="28">
        <v>676220.16816890694</v>
      </c>
      <c r="J132">
        <f t="shared" si="34"/>
        <v>7080628227.7422514</v>
      </c>
      <c r="K132">
        <f t="shared" si="35"/>
        <v>24240221.786087204</v>
      </c>
      <c r="L132">
        <f t="shared" si="36"/>
        <v>0</v>
      </c>
      <c r="M132">
        <f t="shared" si="37"/>
        <v>135656392.08494657</v>
      </c>
      <c r="N132">
        <f t="shared" si="38"/>
        <v>44279031.622409746</v>
      </c>
      <c r="O132">
        <f t="shared" si="39"/>
        <v>-7378815565.371563</v>
      </c>
      <c r="P132">
        <f t="shared" si="40"/>
        <v>350241169.52970779</v>
      </c>
      <c r="Q132">
        <f t="shared" si="41"/>
        <v>256229477.39383972</v>
      </c>
    </row>
    <row r="133" spans="1:17" x14ac:dyDescent="0.25">
      <c r="A133" s="8">
        <v>42705</v>
      </c>
      <c r="B133" s="31">
        <v>270712724.99202764</v>
      </c>
      <c r="C133">
        <v>639.5</v>
      </c>
      <c r="D133" s="9">
        <v>0</v>
      </c>
      <c r="E133" s="9">
        <v>31</v>
      </c>
      <c r="F133">
        <v>20</v>
      </c>
      <c r="G133" s="9">
        <v>2016</v>
      </c>
      <c r="H133" s="28">
        <v>676613.36999999906</v>
      </c>
      <c r="J133">
        <f t="shared" si="34"/>
        <v>7080628227.7422514</v>
      </c>
      <c r="K133">
        <f t="shared" si="35"/>
        <v>43556116.415292978</v>
      </c>
      <c r="L133">
        <f t="shared" si="36"/>
        <v>0</v>
      </c>
      <c r="M133">
        <f t="shared" si="37"/>
        <v>140178271.82111144</v>
      </c>
      <c r="N133">
        <f t="shared" si="38"/>
        <v>40253665.111281589</v>
      </c>
      <c r="O133">
        <f t="shared" si="39"/>
        <v>-7378815565.371563</v>
      </c>
      <c r="P133">
        <f t="shared" si="40"/>
        <v>350444824.3091206</v>
      </c>
      <c r="Q133">
        <f t="shared" si="41"/>
        <v>276245540.02749485</v>
      </c>
    </row>
    <row r="134" spans="1:17" x14ac:dyDescent="0.25">
      <c r="A134" s="8">
        <v>42736</v>
      </c>
      <c r="C134">
        <v>732.9</v>
      </c>
      <c r="D134">
        <v>0</v>
      </c>
      <c r="E134">
        <v>31</v>
      </c>
      <c r="F134">
        <v>21</v>
      </c>
      <c r="G134">
        <f t="shared" ref="G134:G145" si="42">YEAR(A134)</f>
        <v>2017</v>
      </c>
      <c r="H134" s="28">
        <v>677062.80004069209</v>
      </c>
      <c r="J134">
        <f t="shared" si="34"/>
        <v>7080628227.7422514</v>
      </c>
      <c r="K134">
        <f t="shared" si="35"/>
        <v>49917557.030130133</v>
      </c>
      <c r="L134">
        <f t="shared" si="36"/>
        <v>0</v>
      </c>
      <c r="M134">
        <f t="shared" si="37"/>
        <v>140178271.82111144</v>
      </c>
      <c r="N134">
        <f t="shared" si="38"/>
        <v>42266348.366845667</v>
      </c>
      <c r="O134">
        <f t="shared" si="39"/>
        <v>-7382475692.1401005</v>
      </c>
      <c r="P134">
        <f t="shared" si="40"/>
        <v>350677601.90210533</v>
      </c>
      <c r="Q134">
        <f t="shared" si="41"/>
        <v>281192314.7223444</v>
      </c>
    </row>
    <row r="135" spans="1:17" x14ac:dyDescent="0.25">
      <c r="A135" s="8">
        <v>42767</v>
      </c>
      <c r="C135">
        <v>684.71</v>
      </c>
      <c r="D135">
        <v>0</v>
      </c>
      <c r="E135">
        <v>28</v>
      </c>
      <c r="F135">
        <v>19</v>
      </c>
      <c r="G135">
        <f t="shared" si="42"/>
        <v>2017</v>
      </c>
      <c r="H135" s="28">
        <v>677512.52860838722</v>
      </c>
      <c r="J135">
        <f t="shared" si="34"/>
        <v>7080628227.7422514</v>
      </c>
      <c r="K135">
        <f t="shared" si="35"/>
        <v>46635353.355301417</v>
      </c>
      <c r="L135">
        <f t="shared" si="36"/>
        <v>0</v>
      </c>
      <c r="M135">
        <f t="shared" si="37"/>
        <v>126612632.61261679</v>
      </c>
      <c r="N135">
        <f t="shared" si="38"/>
        <v>38240981.85571751</v>
      </c>
      <c r="O135">
        <f t="shared" si="39"/>
        <v>-7382475692.1401005</v>
      </c>
      <c r="P135">
        <f t="shared" si="40"/>
        <v>350910534.1140312</v>
      </c>
      <c r="Q135">
        <f t="shared" si="41"/>
        <v>260552037.53981817</v>
      </c>
    </row>
    <row r="136" spans="1:17" x14ac:dyDescent="0.25">
      <c r="A136" s="8">
        <v>42795</v>
      </c>
      <c r="C136">
        <v>546.82000000000005</v>
      </c>
      <c r="D136">
        <v>0.22</v>
      </c>
      <c r="E136">
        <v>31</v>
      </c>
      <c r="F136">
        <v>23</v>
      </c>
      <c r="G136">
        <f t="shared" si="42"/>
        <v>2017</v>
      </c>
      <c r="H136" s="28">
        <v>677962.55590137723</v>
      </c>
      <c r="J136">
        <f t="shared" si="34"/>
        <v>7080628227.7422514</v>
      </c>
      <c r="K136">
        <f t="shared" si="35"/>
        <v>37243714.743096963</v>
      </c>
      <c r="L136">
        <f t="shared" si="36"/>
        <v>161632.97973678555</v>
      </c>
      <c r="M136">
        <f t="shared" si="37"/>
        <v>140178271.82111144</v>
      </c>
      <c r="N136">
        <f t="shared" si="38"/>
        <v>46291714.877973825</v>
      </c>
      <c r="O136">
        <f t="shared" si="39"/>
        <v>-7382475692.1401005</v>
      </c>
      <c r="P136">
        <f t="shared" si="40"/>
        <v>351143621.04760182</v>
      </c>
      <c r="Q136">
        <f t="shared" si="41"/>
        <v>273171491.07167161</v>
      </c>
    </row>
    <row r="137" spans="1:17" x14ac:dyDescent="0.25">
      <c r="A137" s="8">
        <v>42826</v>
      </c>
      <c r="C137">
        <v>328.11</v>
      </c>
      <c r="D137">
        <v>0.32</v>
      </c>
      <c r="E137">
        <v>30</v>
      </c>
      <c r="F137">
        <v>18</v>
      </c>
      <c r="G137">
        <f t="shared" si="42"/>
        <v>2017</v>
      </c>
      <c r="H137" s="28">
        <v>678412.88211808575</v>
      </c>
      <c r="J137">
        <f t="shared" si="34"/>
        <v>7080628227.7422514</v>
      </c>
      <c r="K137">
        <f t="shared" si="35"/>
        <v>22347454.819424205</v>
      </c>
      <c r="L137">
        <f t="shared" si="36"/>
        <v>235102.51598077896</v>
      </c>
      <c r="M137">
        <f t="shared" si="37"/>
        <v>135656392.08494657</v>
      </c>
      <c r="N137">
        <f t="shared" si="38"/>
        <v>36228298.600153431</v>
      </c>
      <c r="O137">
        <f t="shared" si="39"/>
        <v>-7382475692.1401005</v>
      </c>
      <c r="P137">
        <f t="shared" si="40"/>
        <v>351376862.80558866</v>
      </c>
      <c r="Q137">
        <f t="shared" si="41"/>
        <v>243996646.42824453</v>
      </c>
    </row>
    <row r="138" spans="1:17" x14ac:dyDescent="0.25">
      <c r="A138" s="8">
        <v>42856</v>
      </c>
      <c r="C138">
        <v>134.47999999999999</v>
      </c>
      <c r="D138">
        <v>20.89</v>
      </c>
      <c r="E138">
        <v>31</v>
      </c>
      <c r="F138">
        <v>22</v>
      </c>
      <c r="G138">
        <f t="shared" si="42"/>
        <v>2017</v>
      </c>
      <c r="H138" s="28">
        <v>678863.50745706842</v>
      </c>
      <c r="J138">
        <f t="shared" si="34"/>
        <v>7080628227.7422514</v>
      </c>
      <c r="K138">
        <f t="shared" si="35"/>
        <v>9159384.7310845964</v>
      </c>
      <c r="L138">
        <f t="shared" si="36"/>
        <v>15347786.121370228</v>
      </c>
      <c r="M138">
        <f t="shared" si="37"/>
        <v>140178271.82111144</v>
      </c>
      <c r="N138">
        <f t="shared" si="38"/>
        <v>44279031.622409746</v>
      </c>
      <c r="O138">
        <f t="shared" si="39"/>
        <v>-7382475692.1401005</v>
      </c>
      <c r="P138">
        <f t="shared" si="40"/>
        <v>351610259.49083155</v>
      </c>
      <c r="Q138">
        <f t="shared" si="41"/>
        <v>258727269.38895911</v>
      </c>
    </row>
    <row r="139" spans="1:17" x14ac:dyDescent="0.25">
      <c r="A139" s="8">
        <v>42887</v>
      </c>
      <c r="C139">
        <v>30.43</v>
      </c>
      <c r="D139">
        <v>55.72</v>
      </c>
      <c r="E139">
        <v>30</v>
      </c>
      <c r="F139">
        <v>22</v>
      </c>
      <c r="G139">
        <f t="shared" si="42"/>
        <v>2017</v>
      </c>
      <c r="H139" s="28">
        <v>679314.43211701256</v>
      </c>
      <c r="J139">
        <f t="shared" si="34"/>
        <v>7080628227.7422514</v>
      </c>
      <c r="K139">
        <f t="shared" si="35"/>
        <v>2072576.4230138629</v>
      </c>
      <c r="L139">
        <f t="shared" si="36"/>
        <v>40937225.595153138</v>
      </c>
      <c r="M139">
        <f t="shared" si="37"/>
        <v>135656392.08494657</v>
      </c>
      <c r="N139">
        <f t="shared" si="38"/>
        <v>44279031.622409746</v>
      </c>
      <c r="O139">
        <f t="shared" si="39"/>
        <v>-7382475692.1401005</v>
      </c>
      <c r="P139">
        <f t="shared" si="40"/>
        <v>351843811.20623851</v>
      </c>
      <c r="Q139">
        <f t="shared" si="41"/>
        <v>272941572.53391242</v>
      </c>
    </row>
    <row r="140" spans="1:17" x14ac:dyDescent="0.25">
      <c r="A140" s="8">
        <v>42917</v>
      </c>
      <c r="C140">
        <v>7.85</v>
      </c>
      <c r="D140">
        <v>100.39</v>
      </c>
      <c r="E140">
        <v>31</v>
      </c>
      <c r="F140">
        <v>20</v>
      </c>
      <c r="G140">
        <f t="shared" si="42"/>
        <v>2017</v>
      </c>
      <c r="H140" s="28">
        <v>679765.65629673749</v>
      </c>
      <c r="J140">
        <f t="shared" si="34"/>
        <v>7080628227.7422514</v>
      </c>
      <c r="K140">
        <f t="shared" si="35"/>
        <v>534660.69407357287</v>
      </c>
      <c r="L140">
        <f t="shared" si="36"/>
        <v>73756067.435345009</v>
      </c>
      <c r="M140">
        <f t="shared" si="37"/>
        <v>140178271.82111144</v>
      </c>
      <c r="N140">
        <f t="shared" si="38"/>
        <v>40253665.111281589</v>
      </c>
      <c r="O140">
        <f t="shared" si="39"/>
        <v>-7382475692.1401005</v>
      </c>
      <c r="P140">
        <f t="shared" si="40"/>
        <v>352077518.05478591</v>
      </c>
      <c r="Q140">
        <f t="shared" si="41"/>
        <v>304952718.71874827</v>
      </c>
    </row>
    <row r="141" spans="1:17" x14ac:dyDescent="0.25">
      <c r="A141" s="8">
        <v>42948</v>
      </c>
      <c r="C141">
        <v>10.43</v>
      </c>
      <c r="D141">
        <v>80.78</v>
      </c>
      <c r="E141">
        <v>31</v>
      </c>
      <c r="F141">
        <v>22</v>
      </c>
      <c r="G141">
        <f t="shared" si="42"/>
        <v>2017</v>
      </c>
      <c r="H141" s="28">
        <v>680217.18019519455</v>
      </c>
      <c r="J141">
        <f t="shared" si="34"/>
        <v>7080628227.7422514</v>
      </c>
      <c r="K141">
        <f t="shared" si="35"/>
        <v>710383.57187100197</v>
      </c>
      <c r="L141">
        <f t="shared" si="36"/>
        <v>59348691.377897888</v>
      </c>
      <c r="M141">
        <f t="shared" si="37"/>
        <v>140178271.82111144</v>
      </c>
      <c r="N141">
        <f t="shared" si="38"/>
        <v>44279031.622409746</v>
      </c>
      <c r="O141">
        <f t="shared" si="39"/>
        <v>-7382475692.1401005</v>
      </c>
      <c r="P141">
        <f t="shared" si="40"/>
        <v>352311380.1395185</v>
      </c>
      <c r="Q141">
        <f t="shared" si="41"/>
        <v>294980294.13495994</v>
      </c>
    </row>
    <row r="142" spans="1:17" x14ac:dyDescent="0.25">
      <c r="A142" s="8">
        <v>42979</v>
      </c>
      <c r="C142">
        <v>70.58</v>
      </c>
      <c r="D142">
        <v>29.43</v>
      </c>
      <c r="E142">
        <v>30</v>
      </c>
      <c r="F142">
        <v>20</v>
      </c>
      <c r="G142">
        <f t="shared" si="42"/>
        <v>2017</v>
      </c>
      <c r="H142" s="28">
        <v>680669.00401146745</v>
      </c>
      <c r="J142">
        <f t="shared" si="34"/>
        <v>7080628227.7422514</v>
      </c>
      <c r="K142">
        <f t="shared" si="35"/>
        <v>4807178.5716831563</v>
      </c>
      <c r="L142">
        <f t="shared" si="36"/>
        <v>21622084.516607266</v>
      </c>
      <c r="M142">
        <f t="shared" si="37"/>
        <v>135656392.08494657</v>
      </c>
      <c r="N142">
        <f t="shared" si="38"/>
        <v>40253665.111281589</v>
      </c>
      <c r="O142">
        <f t="shared" si="39"/>
        <v>-7382475692.1401005</v>
      </c>
      <c r="P142">
        <f t="shared" si="40"/>
        <v>352545397.56354964</v>
      </c>
      <c r="Q142">
        <f t="shared" si="41"/>
        <v>253037253.4502188</v>
      </c>
    </row>
    <row r="143" spans="1:17" x14ac:dyDescent="0.25">
      <c r="A143" s="8">
        <v>43009</v>
      </c>
      <c r="C143">
        <v>241.15</v>
      </c>
      <c r="D143">
        <v>2.87</v>
      </c>
      <c r="E143">
        <v>31</v>
      </c>
      <c r="F143">
        <v>21</v>
      </c>
      <c r="G143">
        <f t="shared" si="42"/>
        <v>2017</v>
      </c>
      <c r="H143" s="28">
        <v>681121.1279447719</v>
      </c>
      <c r="J143">
        <f t="shared" si="34"/>
        <v>7080628227.7422514</v>
      </c>
      <c r="K143">
        <f t="shared" si="35"/>
        <v>16424640.302655045</v>
      </c>
      <c r="L143">
        <f t="shared" si="36"/>
        <v>2108575.6902026115</v>
      </c>
      <c r="M143">
        <f t="shared" si="37"/>
        <v>140178271.82111144</v>
      </c>
      <c r="N143">
        <f t="shared" si="38"/>
        <v>42266348.366845667</v>
      </c>
      <c r="O143">
        <f t="shared" si="39"/>
        <v>-7382475692.1401005</v>
      </c>
      <c r="P143">
        <f t="shared" si="40"/>
        <v>352779570.43006104</v>
      </c>
      <c r="Q143">
        <f t="shared" si="41"/>
        <v>251909942.21302766</v>
      </c>
    </row>
    <row r="144" spans="1:17" x14ac:dyDescent="0.25">
      <c r="A144" s="8">
        <v>43040</v>
      </c>
      <c r="C144">
        <v>418.05</v>
      </c>
      <c r="D144">
        <v>0</v>
      </c>
      <c r="E144">
        <v>30</v>
      </c>
      <c r="F144">
        <v>22</v>
      </c>
      <c r="G144">
        <f t="shared" si="42"/>
        <v>2017</v>
      </c>
      <c r="H144" s="28">
        <v>681573.5521944561</v>
      </c>
      <c r="J144">
        <f t="shared" si="34"/>
        <v>7080628227.7422514</v>
      </c>
      <c r="K144">
        <f t="shared" si="35"/>
        <v>28473236.071013652</v>
      </c>
      <c r="L144">
        <f t="shared" si="36"/>
        <v>0</v>
      </c>
      <c r="M144">
        <f t="shared" si="37"/>
        <v>135656392.08494657</v>
      </c>
      <c r="N144">
        <f t="shared" si="38"/>
        <v>44279031.622409746</v>
      </c>
      <c r="O144">
        <f t="shared" si="39"/>
        <v>-7382475692.1401005</v>
      </c>
      <c r="P144">
        <f t="shared" si="40"/>
        <v>353013898.84230298</v>
      </c>
      <c r="Q144">
        <f t="shared" si="41"/>
        <v>259575094.2228238</v>
      </c>
    </row>
    <row r="145" spans="1:17" x14ac:dyDescent="0.25">
      <c r="A145" s="8">
        <v>43070</v>
      </c>
      <c r="C145">
        <v>610.55999999999995</v>
      </c>
      <c r="D145">
        <v>0</v>
      </c>
      <c r="E145">
        <v>31</v>
      </c>
      <c r="F145">
        <v>19</v>
      </c>
      <c r="G145">
        <f t="shared" si="42"/>
        <v>2017</v>
      </c>
      <c r="H145" s="28">
        <v>682026.27696000051</v>
      </c>
      <c r="J145">
        <f t="shared" si="34"/>
        <v>7080628227.7422514</v>
      </c>
      <c r="K145">
        <f t="shared" si="35"/>
        <v>41585023.359689251</v>
      </c>
      <c r="L145">
        <f t="shared" si="36"/>
        <v>0</v>
      </c>
      <c r="M145">
        <f t="shared" si="37"/>
        <v>140178271.82111144</v>
      </c>
      <c r="N145">
        <f t="shared" si="38"/>
        <v>38240981.85571751</v>
      </c>
      <c r="O145">
        <f t="shared" si="39"/>
        <v>-7382475692.1401005</v>
      </c>
      <c r="P145">
        <f t="shared" si="40"/>
        <v>353248382.90359432</v>
      </c>
      <c r="Q145">
        <f t="shared" si="41"/>
        <v>271405195.54226428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45"/>
  <sheetViews>
    <sheetView workbookViewId="0">
      <selection activeCell="K26" sqref="K26"/>
    </sheetView>
  </sheetViews>
  <sheetFormatPr defaultRowHeight="15" x14ac:dyDescent="0.25"/>
  <cols>
    <col min="3" max="3" width="14.5703125" bestFit="1" customWidth="1"/>
  </cols>
  <sheetData>
    <row r="1" spans="1:4" x14ac:dyDescent="0.25">
      <c r="A1" s="7" t="s">
        <v>1</v>
      </c>
      <c r="B1" s="7" t="s">
        <v>0</v>
      </c>
      <c r="C1" s="7" t="s">
        <v>23</v>
      </c>
      <c r="D1" t="s">
        <v>36</v>
      </c>
    </row>
    <row r="2" spans="1:4" x14ac:dyDescent="0.25">
      <c r="A2" s="8">
        <v>38718</v>
      </c>
      <c r="B2" s="13">
        <f t="shared" ref="B2:B33" si="0">YEAR(A2)</f>
        <v>2006</v>
      </c>
      <c r="C2" s="28">
        <v>292172306.44338095</v>
      </c>
      <c r="D2">
        <v>285636891.12652063</v>
      </c>
    </row>
    <row r="3" spans="1:4" x14ac:dyDescent="0.25">
      <c r="A3" s="8">
        <v>38749</v>
      </c>
      <c r="B3" s="13">
        <f t="shared" si="0"/>
        <v>2006</v>
      </c>
      <c r="C3" s="28">
        <v>272081318.11013204</v>
      </c>
      <c r="D3">
        <v>273988705.96668798</v>
      </c>
    </row>
    <row r="4" spans="1:4" x14ac:dyDescent="0.25">
      <c r="A4" s="8">
        <v>38777</v>
      </c>
      <c r="B4" s="13">
        <f t="shared" si="0"/>
        <v>2006</v>
      </c>
      <c r="C4" s="28">
        <v>285536313.71320099</v>
      </c>
      <c r="D4">
        <v>289472109.09968126</v>
      </c>
    </row>
    <row r="5" spans="1:4" x14ac:dyDescent="0.25">
      <c r="A5" s="8">
        <v>38808</v>
      </c>
      <c r="B5" s="13">
        <f t="shared" si="0"/>
        <v>2006</v>
      </c>
      <c r="C5" s="28">
        <v>251155214.75177601</v>
      </c>
      <c r="D5">
        <v>257417173.99442589</v>
      </c>
    </row>
    <row r="6" spans="1:4" x14ac:dyDescent="0.25">
      <c r="A6" s="8">
        <v>38838</v>
      </c>
      <c r="B6" s="13">
        <f t="shared" si="0"/>
        <v>2006</v>
      </c>
      <c r="C6" s="28">
        <v>267608274.54859403</v>
      </c>
      <c r="D6">
        <v>277885757.41859138</v>
      </c>
    </row>
    <row r="7" spans="1:4" x14ac:dyDescent="0.25">
      <c r="A7" s="8">
        <v>38869</v>
      </c>
      <c r="B7" s="13">
        <f t="shared" si="0"/>
        <v>2006</v>
      </c>
      <c r="C7" s="28">
        <v>286165019.83911902</v>
      </c>
      <c r="D7">
        <v>280844398.49264938</v>
      </c>
    </row>
    <row r="8" spans="1:4" x14ac:dyDescent="0.25">
      <c r="A8" s="8">
        <v>38899</v>
      </c>
      <c r="B8" s="13">
        <f t="shared" si="0"/>
        <v>2006</v>
      </c>
      <c r="C8" s="28">
        <v>331057754.92952901</v>
      </c>
      <c r="D8">
        <v>345567476.67099673</v>
      </c>
    </row>
    <row r="9" spans="1:4" x14ac:dyDescent="0.25">
      <c r="A9" s="8">
        <v>38930</v>
      </c>
      <c r="B9" s="13">
        <f t="shared" si="0"/>
        <v>2006</v>
      </c>
      <c r="C9" s="28">
        <v>310286558.22231001</v>
      </c>
      <c r="D9">
        <v>301818687.99654931</v>
      </c>
    </row>
    <row r="10" spans="1:4" x14ac:dyDescent="0.25">
      <c r="A10" s="8">
        <v>38961</v>
      </c>
      <c r="B10" s="13">
        <f t="shared" si="0"/>
        <v>2006</v>
      </c>
      <c r="C10" s="28">
        <v>258965629.98123401</v>
      </c>
      <c r="D10">
        <v>253398822.43294495</v>
      </c>
    </row>
    <row r="11" spans="1:4" x14ac:dyDescent="0.25">
      <c r="A11" s="8">
        <v>38991</v>
      </c>
      <c r="B11" s="13">
        <f t="shared" si="0"/>
        <v>2006</v>
      </c>
      <c r="C11" s="28">
        <v>268955158.37625802</v>
      </c>
      <c r="D11">
        <v>271248800.64429253</v>
      </c>
    </row>
    <row r="12" spans="1:4" x14ac:dyDescent="0.25">
      <c r="A12" s="8">
        <v>39022</v>
      </c>
      <c r="B12" s="13">
        <f t="shared" si="0"/>
        <v>2006</v>
      </c>
      <c r="C12" s="28">
        <v>270891308.85303301</v>
      </c>
      <c r="D12">
        <v>273580178.86146098</v>
      </c>
    </row>
    <row r="13" spans="1:4" x14ac:dyDescent="0.25">
      <c r="A13" s="8">
        <v>39052</v>
      </c>
      <c r="B13" s="13">
        <f t="shared" si="0"/>
        <v>2006</v>
      </c>
      <c r="C13" s="28">
        <v>286521240.88683301</v>
      </c>
      <c r="D13">
        <v>281028818.73845899</v>
      </c>
    </row>
    <row r="14" spans="1:4" x14ac:dyDescent="0.25">
      <c r="A14" s="8">
        <v>39083</v>
      </c>
      <c r="B14" s="13">
        <f t="shared" si="0"/>
        <v>2007</v>
      </c>
      <c r="C14" s="28">
        <v>298478399.48084098</v>
      </c>
      <c r="D14">
        <v>293285460.4936648</v>
      </c>
    </row>
    <row r="15" spans="1:4" x14ac:dyDescent="0.25">
      <c r="A15" s="8">
        <v>39114</v>
      </c>
      <c r="B15" s="13">
        <f t="shared" si="0"/>
        <v>2007</v>
      </c>
      <c r="C15" s="28">
        <v>288286802.00205398</v>
      </c>
      <c r="D15">
        <v>282807947.38931412</v>
      </c>
    </row>
    <row r="16" spans="1:4" x14ac:dyDescent="0.25">
      <c r="A16" s="8">
        <v>39142</v>
      </c>
      <c r="B16" s="13">
        <f t="shared" si="0"/>
        <v>2007</v>
      </c>
      <c r="C16" s="28">
        <v>286518846.70335001</v>
      </c>
      <c r="D16">
        <v>284709362.74915284</v>
      </c>
    </row>
    <row r="17" spans="1:4" x14ac:dyDescent="0.25">
      <c r="A17" s="8">
        <v>39173</v>
      </c>
      <c r="B17" s="13">
        <f t="shared" si="0"/>
        <v>2007</v>
      </c>
      <c r="C17" s="28">
        <v>258988167.65039</v>
      </c>
      <c r="D17">
        <v>263622579.1524505</v>
      </c>
    </row>
    <row r="18" spans="1:4" x14ac:dyDescent="0.25">
      <c r="A18" s="8">
        <v>39203</v>
      </c>
      <c r="B18" s="13">
        <f t="shared" si="0"/>
        <v>2007</v>
      </c>
      <c r="C18" s="28">
        <v>266745793.32102999</v>
      </c>
      <c r="D18">
        <v>274659731.43098104</v>
      </c>
    </row>
    <row r="19" spans="1:4" x14ac:dyDescent="0.25">
      <c r="A19" s="8">
        <v>39234</v>
      </c>
      <c r="B19" s="13">
        <f t="shared" si="0"/>
        <v>2007</v>
      </c>
      <c r="C19" s="28">
        <v>302853374.67228395</v>
      </c>
      <c r="D19">
        <v>295711169.93132424</v>
      </c>
    </row>
    <row r="20" spans="1:4" x14ac:dyDescent="0.25">
      <c r="A20" s="8">
        <v>39264</v>
      </c>
      <c r="B20" s="13">
        <f t="shared" si="0"/>
        <v>2007</v>
      </c>
      <c r="C20" s="28">
        <v>300346552.09860498</v>
      </c>
      <c r="D20">
        <v>300542633.73183036</v>
      </c>
    </row>
    <row r="21" spans="1:4" x14ac:dyDescent="0.25">
      <c r="A21" s="8">
        <v>39295</v>
      </c>
      <c r="B21" s="13">
        <f t="shared" si="0"/>
        <v>2007</v>
      </c>
      <c r="C21" s="28">
        <v>315923049.58981103</v>
      </c>
      <c r="D21">
        <v>315517648.4502213</v>
      </c>
    </row>
    <row r="22" spans="1:4" x14ac:dyDescent="0.25">
      <c r="A22" s="8">
        <v>39326</v>
      </c>
      <c r="B22" s="13">
        <f t="shared" si="0"/>
        <v>2007</v>
      </c>
      <c r="C22" s="28">
        <v>279119816.78606105</v>
      </c>
      <c r="D22">
        <v>268673693.23286355</v>
      </c>
    </row>
    <row r="23" spans="1:4" x14ac:dyDescent="0.25">
      <c r="A23" s="8">
        <v>39356</v>
      </c>
      <c r="B23" s="13">
        <f t="shared" si="0"/>
        <v>2007</v>
      </c>
      <c r="C23" s="28">
        <v>274138531.02196902</v>
      </c>
      <c r="D23">
        <v>275461774.05538064</v>
      </c>
    </row>
    <row r="24" spans="1:4" x14ac:dyDescent="0.25">
      <c r="A24" s="8">
        <v>39387</v>
      </c>
      <c r="B24" s="13">
        <f t="shared" si="0"/>
        <v>2007</v>
      </c>
      <c r="C24" s="28">
        <v>272761840.89269102</v>
      </c>
      <c r="D24">
        <v>276948914.97264069</v>
      </c>
    </row>
    <row r="25" spans="1:4" x14ac:dyDescent="0.25">
      <c r="A25" s="8">
        <v>39417</v>
      </c>
      <c r="B25" s="13">
        <f t="shared" si="0"/>
        <v>2007</v>
      </c>
      <c r="C25" s="28">
        <v>293092284.00448501</v>
      </c>
      <c r="D25">
        <v>288349432.95073551</v>
      </c>
    </row>
    <row r="26" spans="1:4" x14ac:dyDescent="0.25">
      <c r="A26" s="8">
        <v>39448</v>
      </c>
      <c r="B26" s="13">
        <f t="shared" si="0"/>
        <v>2008</v>
      </c>
      <c r="C26" s="28">
        <v>299942704.32808298</v>
      </c>
      <c r="D26">
        <v>289638581.57900023</v>
      </c>
    </row>
    <row r="27" spans="1:4" x14ac:dyDescent="0.25">
      <c r="A27" s="8">
        <v>39479</v>
      </c>
      <c r="B27" s="13">
        <f t="shared" si="0"/>
        <v>2008</v>
      </c>
      <c r="C27" s="28">
        <v>284522941.95013797</v>
      </c>
      <c r="D27">
        <v>280350577.63581526</v>
      </c>
    </row>
    <row r="28" spans="1:4" x14ac:dyDescent="0.25">
      <c r="A28" s="8">
        <v>39508</v>
      </c>
      <c r="B28" s="13">
        <f t="shared" si="0"/>
        <v>2008</v>
      </c>
      <c r="C28" s="28">
        <v>283806794.03550196</v>
      </c>
      <c r="D28">
        <v>283078218.31230295</v>
      </c>
    </row>
    <row r="29" spans="1:4" x14ac:dyDescent="0.25">
      <c r="A29" s="8">
        <v>39539</v>
      </c>
      <c r="B29" s="13">
        <f t="shared" si="0"/>
        <v>2008</v>
      </c>
      <c r="C29" s="28">
        <v>253449569.99474803</v>
      </c>
      <c r="D29">
        <v>260055635.01346976</v>
      </c>
    </row>
    <row r="30" spans="1:4" x14ac:dyDescent="0.25">
      <c r="A30" s="8">
        <v>39569</v>
      </c>
      <c r="B30" s="13">
        <f t="shared" si="0"/>
        <v>2008</v>
      </c>
      <c r="C30" s="28">
        <v>246869500.401784</v>
      </c>
      <c r="D30">
        <v>260417357.05089289</v>
      </c>
    </row>
    <row r="31" spans="1:4" x14ac:dyDescent="0.25">
      <c r="A31" s="8">
        <v>39600</v>
      </c>
      <c r="B31" s="13">
        <f t="shared" si="0"/>
        <v>2008</v>
      </c>
      <c r="C31" s="28">
        <v>286127652.243559</v>
      </c>
      <c r="D31">
        <v>290694022.40872198</v>
      </c>
    </row>
    <row r="32" spans="1:4" x14ac:dyDescent="0.25">
      <c r="A32" s="8">
        <v>39630</v>
      </c>
      <c r="B32" s="13">
        <f t="shared" si="0"/>
        <v>2008</v>
      </c>
      <c r="C32" s="28">
        <v>317526292.285842</v>
      </c>
      <c r="D32">
        <v>318478801.03081989</v>
      </c>
    </row>
    <row r="33" spans="1:4" x14ac:dyDescent="0.25">
      <c r="A33" s="8">
        <v>39661</v>
      </c>
      <c r="B33" s="13">
        <f t="shared" si="0"/>
        <v>2008</v>
      </c>
      <c r="C33" s="28">
        <v>291847639.99725401</v>
      </c>
      <c r="D33">
        <v>282983497.10680509</v>
      </c>
    </row>
    <row r="34" spans="1:4" x14ac:dyDescent="0.25">
      <c r="A34" s="8">
        <v>39692</v>
      </c>
      <c r="B34" s="13">
        <f t="shared" ref="B34:B65" si="1">YEAR(A34)</f>
        <v>2008</v>
      </c>
      <c r="C34" s="28">
        <v>282147093.68074501</v>
      </c>
      <c r="D34">
        <v>260265900.86350852</v>
      </c>
    </row>
    <row r="35" spans="1:4" x14ac:dyDescent="0.25">
      <c r="A35" s="8">
        <v>39722</v>
      </c>
      <c r="B35" s="13">
        <f t="shared" si="1"/>
        <v>2008</v>
      </c>
      <c r="C35" s="28">
        <v>260387807.154396</v>
      </c>
      <c r="D35">
        <v>266887724.60586661</v>
      </c>
    </row>
    <row r="36" spans="1:4" x14ac:dyDescent="0.25">
      <c r="A36" s="8">
        <v>39753</v>
      </c>
      <c r="B36" s="13">
        <f t="shared" si="1"/>
        <v>2008</v>
      </c>
      <c r="C36" s="28">
        <v>267098290.25076997</v>
      </c>
      <c r="D36">
        <v>270840148.41770476</v>
      </c>
    </row>
    <row r="37" spans="1:4" x14ac:dyDescent="0.25">
      <c r="A37" s="8">
        <v>39783</v>
      </c>
      <c r="B37" s="13">
        <f t="shared" si="1"/>
        <v>2008</v>
      </c>
      <c r="C37" s="28">
        <v>296358423.28860795</v>
      </c>
      <c r="D37">
        <v>291318363.09508407</v>
      </c>
    </row>
    <row r="38" spans="1:4" x14ac:dyDescent="0.25">
      <c r="A38" s="8">
        <v>39814</v>
      </c>
      <c r="B38" s="13">
        <f t="shared" si="1"/>
        <v>2009</v>
      </c>
      <c r="C38" s="28">
        <v>305668858.53714204</v>
      </c>
      <c r="D38">
        <v>299906838.73368657</v>
      </c>
    </row>
    <row r="39" spans="1:4" x14ac:dyDescent="0.25">
      <c r="A39" s="8">
        <v>39845</v>
      </c>
      <c r="B39" s="13">
        <f t="shared" si="1"/>
        <v>2009</v>
      </c>
      <c r="C39" s="28">
        <v>262596040.12950501</v>
      </c>
      <c r="D39">
        <v>266264900.29826874</v>
      </c>
    </row>
    <row r="40" spans="1:4" x14ac:dyDescent="0.25">
      <c r="A40" s="8">
        <v>39873</v>
      </c>
      <c r="B40" s="13">
        <f t="shared" si="1"/>
        <v>2009</v>
      </c>
      <c r="C40" s="28">
        <v>276462970.64750099</v>
      </c>
      <c r="D40">
        <v>280544946.62538713</v>
      </c>
    </row>
    <row r="41" spans="1:4" x14ac:dyDescent="0.25">
      <c r="A41" s="8">
        <v>39904</v>
      </c>
      <c r="B41" s="13">
        <f t="shared" si="1"/>
        <v>2009</v>
      </c>
      <c r="C41" s="28">
        <v>249154028.972579</v>
      </c>
      <c r="D41">
        <v>259019797.76858169</v>
      </c>
    </row>
    <row r="42" spans="1:4" x14ac:dyDescent="0.25">
      <c r="A42" s="8">
        <v>39934</v>
      </c>
      <c r="B42" s="13">
        <f t="shared" si="1"/>
        <v>2009</v>
      </c>
      <c r="C42" s="28">
        <v>248973832.55212599</v>
      </c>
      <c r="D42">
        <v>253329256.33784938</v>
      </c>
    </row>
    <row r="43" spans="1:4" x14ac:dyDescent="0.25">
      <c r="A43" s="8">
        <v>39965</v>
      </c>
      <c r="B43" s="13">
        <f t="shared" si="1"/>
        <v>2009</v>
      </c>
      <c r="C43" s="28">
        <v>263632256.13721699</v>
      </c>
      <c r="D43">
        <v>269419846.2721507</v>
      </c>
    </row>
    <row r="44" spans="1:4" x14ac:dyDescent="0.25">
      <c r="A44" s="8">
        <v>39995</v>
      </c>
      <c r="B44" s="13">
        <f t="shared" si="1"/>
        <v>2009</v>
      </c>
      <c r="C44" s="28">
        <v>272951410.853921</v>
      </c>
      <c r="D44">
        <v>267535198.3270638</v>
      </c>
    </row>
    <row r="45" spans="1:4" x14ac:dyDescent="0.25">
      <c r="A45" s="8">
        <v>40026</v>
      </c>
      <c r="B45" s="13">
        <f t="shared" si="1"/>
        <v>2009</v>
      </c>
      <c r="C45" s="28">
        <v>298728244.69562304</v>
      </c>
      <c r="D45">
        <v>294662102.41889948</v>
      </c>
    </row>
    <row r="46" spans="1:4" x14ac:dyDescent="0.25">
      <c r="A46" s="8">
        <v>40057</v>
      </c>
      <c r="B46" s="13">
        <f t="shared" si="1"/>
        <v>2009</v>
      </c>
      <c r="C46" s="28">
        <v>262187811.861671</v>
      </c>
      <c r="D46">
        <v>254724600.86461306</v>
      </c>
    </row>
    <row r="47" spans="1:4" x14ac:dyDescent="0.25">
      <c r="A47" s="8">
        <v>40087</v>
      </c>
      <c r="B47" s="13">
        <f t="shared" si="1"/>
        <v>2009</v>
      </c>
      <c r="C47" s="28">
        <v>257252255.29813802</v>
      </c>
      <c r="D47">
        <v>263314454.80371428</v>
      </c>
    </row>
    <row r="48" spans="1:4" x14ac:dyDescent="0.25">
      <c r="A48" s="8">
        <v>40118</v>
      </c>
      <c r="B48" s="13">
        <f t="shared" si="1"/>
        <v>2009</v>
      </c>
      <c r="C48" s="28">
        <v>256518679.56912902</v>
      </c>
      <c r="D48">
        <v>262657094.31542063</v>
      </c>
    </row>
    <row r="49" spans="1:4" x14ac:dyDescent="0.25">
      <c r="A49" s="8">
        <v>40148</v>
      </c>
      <c r="B49" s="13">
        <f t="shared" si="1"/>
        <v>2009</v>
      </c>
      <c r="C49" s="28">
        <v>291040253.63740605</v>
      </c>
      <c r="D49">
        <v>286374995.25286096</v>
      </c>
    </row>
    <row r="50" spans="1:4" x14ac:dyDescent="0.25">
      <c r="A50" s="8">
        <v>40179</v>
      </c>
      <c r="B50" s="13">
        <f t="shared" si="1"/>
        <v>2010</v>
      </c>
      <c r="C50" s="28">
        <v>299693945.09863394</v>
      </c>
      <c r="D50">
        <v>287409500.70579726</v>
      </c>
    </row>
    <row r="51" spans="1:4" x14ac:dyDescent="0.25">
      <c r="A51" s="8">
        <v>40210</v>
      </c>
      <c r="B51" s="13">
        <f t="shared" si="1"/>
        <v>2010</v>
      </c>
      <c r="C51" s="28">
        <v>266679318.68030301</v>
      </c>
      <c r="D51">
        <v>265223158.49371982</v>
      </c>
    </row>
    <row r="52" spans="1:4" x14ac:dyDescent="0.25">
      <c r="A52" s="8">
        <v>40238</v>
      </c>
      <c r="B52" s="13">
        <f t="shared" si="1"/>
        <v>2010</v>
      </c>
      <c r="C52" s="28">
        <v>267938979.41640699</v>
      </c>
      <c r="D52">
        <v>274544455.77250189</v>
      </c>
    </row>
    <row r="53" spans="1:4" x14ac:dyDescent="0.25">
      <c r="A53" s="8">
        <v>40269</v>
      </c>
      <c r="B53" s="13">
        <f t="shared" si="1"/>
        <v>2010</v>
      </c>
      <c r="C53" s="28">
        <v>241174662.588337</v>
      </c>
      <c r="D53">
        <v>249605396.25973427</v>
      </c>
    </row>
    <row r="54" spans="1:4" x14ac:dyDescent="0.25">
      <c r="A54" s="8">
        <v>40299</v>
      </c>
      <c r="B54" s="13">
        <f t="shared" si="1"/>
        <v>2010</v>
      </c>
      <c r="C54" s="28">
        <v>267192400.38942596</v>
      </c>
      <c r="D54">
        <v>272097913.98609394</v>
      </c>
    </row>
    <row r="55" spans="1:4" x14ac:dyDescent="0.25">
      <c r="A55" s="8">
        <v>40330</v>
      </c>
      <c r="B55" s="13">
        <f t="shared" si="1"/>
        <v>2010</v>
      </c>
      <c r="C55" s="28">
        <v>286501881.53331602</v>
      </c>
      <c r="D55">
        <v>281747737.5446257</v>
      </c>
    </row>
    <row r="56" spans="1:4" x14ac:dyDescent="0.25">
      <c r="A56" s="8">
        <v>40360</v>
      </c>
      <c r="B56" s="13">
        <f t="shared" si="1"/>
        <v>2010</v>
      </c>
      <c r="C56" s="28">
        <v>332611858.49771202</v>
      </c>
      <c r="D56">
        <v>336258977.53780365</v>
      </c>
    </row>
    <row r="57" spans="1:4" x14ac:dyDescent="0.25">
      <c r="A57" s="8">
        <v>40391</v>
      </c>
      <c r="B57" s="13">
        <f t="shared" si="1"/>
        <v>2010</v>
      </c>
      <c r="C57" s="28">
        <v>323581549.93655503</v>
      </c>
      <c r="D57">
        <v>330591770.62929988</v>
      </c>
    </row>
    <row r="58" spans="1:4" x14ac:dyDescent="0.25">
      <c r="A58" s="8">
        <v>40422</v>
      </c>
      <c r="B58" s="13">
        <f t="shared" si="1"/>
        <v>2010</v>
      </c>
      <c r="C58" s="28">
        <v>262423718.80932599</v>
      </c>
      <c r="D58">
        <v>260125015.65685409</v>
      </c>
    </row>
    <row r="59" spans="1:4" x14ac:dyDescent="0.25">
      <c r="A59" s="8">
        <v>40452</v>
      </c>
      <c r="B59" s="13">
        <f t="shared" si="1"/>
        <v>2010</v>
      </c>
      <c r="C59" s="28">
        <v>252737833.92640099</v>
      </c>
      <c r="D59">
        <v>255436788.46009505</v>
      </c>
    </row>
    <row r="60" spans="1:4" x14ac:dyDescent="0.25">
      <c r="A60" s="8">
        <v>40483</v>
      </c>
      <c r="B60" s="13">
        <f t="shared" si="1"/>
        <v>2010</v>
      </c>
      <c r="C60" s="28">
        <v>261356987.16899699</v>
      </c>
      <c r="D60">
        <v>266981577.13833368</v>
      </c>
    </row>
    <row r="61" spans="1:4" x14ac:dyDescent="0.25">
      <c r="A61" s="8">
        <v>40513</v>
      </c>
      <c r="B61" s="13">
        <f t="shared" si="1"/>
        <v>2010</v>
      </c>
      <c r="C61" s="28">
        <v>291575698.46674001</v>
      </c>
      <c r="D61">
        <v>290100368.99917239</v>
      </c>
    </row>
    <row r="62" spans="1:4" x14ac:dyDescent="0.25">
      <c r="A62" s="8">
        <v>40544</v>
      </c>
      <c r="B62" s="13">
        <f t="shared" si="1"/>
        <v>2011</v>
      </c>
      <c r="C62" s="28">
        <v>299028119.50060898</v>
      </c>
      <c r="D62">
        <v>290410157.66506022</v>
      </c>
    </row>
    <row r="63" spans="1:4" x14ac:dyDescent="0.25">
      <c r="A63" s="8">
        <v>40575</v>
      </c>
      <c r="B63" s="13">
        <f t="shared" si="1"/>
        <v>2011</v>
      </c>
      <c r="C63" s="28">
        <v>267752051.99860099</v>
      </c>
      <c r="D63">
        <v>266763503.73685336</v>
      </c>
    </row>
    <row r="64" spans="1:4" x14ac:dyDescent="0.25">
      <c r="A64" s="8">
        <v>40603</v>
      </c>
      <c r="B64" s="13">
        <f t="shared" si="1"/>
        <v>2011</v>
      </c>
      <c r="C64" s="28">
        <v>281118404.318618</v>
      </c>
      <c r="D64">
        <v>283226726.35623908</v>
      </c>
    </row>
    <row r="65" spans="1:4" x14ac:dyDescent="0.25">
      <c r="A65" s="8">
        <v>40634</v>
      </c>
      <c r="B65" s="13">
        <f t="shared" si="1"/>
        <v>2011</v>
      </c>
      <c r="C65" s="28">
        <v>249463912.47478601</v>
      </c>
      <c r="D65">
        <v>252492111.45533252</v>
      </c>
    </row>
    <row r="66" spans="1:4" x14ac:dyDescent="0.25">
      <c r="A66" s="8">
        <v>40664</v>
      </c>
      <c r="B66" s="13">
        <f t="shared" ref="B66:B97" si="2">YEAR(A66)</f>
        <v>2011</v>
      </c>
      <c r="C66" s="28">
        <v>257879391.42596701</v>
      </c>
      <c r="D66">
        <v>260101892.80459923</v>
      </c>
    </row>
    <row r="67" spans="1:4" x14ac:dyDescent="0.25">
      <c r="A67" s="8">
        <v>40695</v>
      </c>
      <c r="B67" s="13">
        <f t="shared" si="2"/>
        <v>2011</v>
      </c>
      <c r="C67" s="28">
        <v>277024119.36416501</v>
      </c>
      <c r="D67">
        <v>267306127.06644541</v>
      </c>
    </row>
    <row r="68" spans="1:4" x14ac:dyDescent="0.25">
      <c r="A68" s="8">
        <v>40725</v>
      </c>
      <c r="B68" s="13">
        <f t="shared" si="2"/>
        <v>2011</v>
      </c>
      <c r="C68" s="28">
        <v>340586637.676503</v>
      </c>
      <c r="D68">
        <v>355255608.90817916</v>
      </c>
    </row>
    <row r="69" spans="1:4" x14ac:dyDescent="0.25">
      <c r="A69" s="8">
        <v>40756</v>
      </c>
      <c r="B69" s="13">
        <f t="shared" si="2"/>
        <v>2011</v>
      </c>
      <c r="C69" s="28">
        <v>309451261.567936</v>
      </c>
      <c r="D69">
        <v>302250372.49597263</v>
      </c>
    </row>
    <row r="70" spans="1:4" x14ac:dyDescent="0.25">
      <c r="A70" s="8">
        <v>40787</v>
      </c>
      <c r="B70" s="13">
        <f t="shared" si="2"/>
        <v>2011</v>
      </c>
      <c r="C70" s="28">
        <v>268737197.70178598</v>
      </c>
      <c r="D70">
        <v>261084208.61534649</v>
      </c>
    </row>
    <row r="71" spans="1:4" x14ac:dyDescent="0.25">
      <c r="A71" s="8">
        <v>40817</v>
      </c>
      <c r="B71" s="13">
        <f t="shared" si="2"/>
        <v>2011</v>
      </c>
      <c r="C71" s="28">
        <v>255540406.367055</v>
      </c>
      <c r="D71">
        <v>253542328.21337444</v>
      </c>
    </row>
    <row r="72" spans="1:4" x14ac:dyDescent="0.25">
      <c r="A72" s="8">
        <v>40848</v>
      </c>
      <c r="B72" s="13">
        <f t="shared" si="2"/>
        <v>2011</v>
      </c>
      <c r="C72" s="28">
        <v>254956505.45236599</v>
      </c>
      <c r="D72">
        <v>260936376.79387498</v>
      </c>
    </row>
    <row r="73" spans="1:4" x14ac:dyDescent="0.25">
      <c r="A73" s="8">
        <v>40878</v>
      </c>
      <c r="B73" s="13">
        <f t="shared" si="2"/>
        <v>2011</v>
      </c>
      <c r="C73" s="28">
        <v>276176636.611651</v>
      </c>
      <c r="D73">
        <v>275262702.22125447</v>
      </c>
    </row>
    <row r="74" spans="1:4" x14ac:dyDescent="0.25">
      <c r="A74" s="8">
        <v>40909</v>
      </c>
      <c r="B74" s="13">
        <f t="shared" si="2"/>
        <v>2012</v>
      </c>
      <c r="C74" s="29">
        <v>288756707.62549597</v>
      </c>
      <c r="D74">
        <v>280447384.37006116</v>
      </c>
    </row>
    <row r="75" spans="1:4" x14ac:dyDescent="0.25">
      <c r="A75" s="8">
        <v>40940</v>
      </c>
      <c r="B75" s="13">
        <f t="shared" si="2"/>
        <v>2012</v>
      </c>
      <c r="C75" s="29">
        <v>263542807.65171102</v>
      </c>
      <c r="D75">
        <v>263405042.86722946</v>
      </c>
    </row>
    <row r="76" spans="1:4" x14ac:dyDescent="0.25">
      <c r="A76" s="8">
        <v>40969</v>
      </c>
      <c r="B76" s="13">
        <f t="shared" si="2"/>
        <v>2012</v>
      </c>
      <c r="C76" s="29">
        <v>262902298.90142804</v>
      </c>
      <c r="D76">
        <v>263243745.8350032</v>
      </c>
    </row>
    <row r="77" spans="1:4" x14ac:dyDescent="0.25">
      <c r="A77" s="8">
        <v>41000</v>
      </c>
      <c r="B77" s="13">
        <f t="shared" si="2"/>
        <v>2012</v>
      </c>
      <c r="C77" s="29">
        <v>241397332.90564799</v>
      </c>
      <c r="D77">
        <v>251572857.77883339</v>
      </c>
    </row>
    <row r="78" spans="1:4" x14ac:dyDescent="0.25">
      <c r="A78" s="8">
        <v>41030</v>
      </c>
      <c r="B78" s="13">
        <f t="shared" si="2"/>
        <v>2012</v>
      </c>
      <c r="C78" s="29">
        <v>264317392.02713999</v>
      </c>
      <c r="D78">
        <v>266488477.82871783</v>
      </c>
    </row>
    <row r="79" spans="1:4" x14ac:dyDescent="0.25">
      <c r="A79" s="8">
        <v>41061</v>
      </c>
      <c r="B79" s="13">
        <f t="shared" si="2"/>
        <v>2012</v>
      </c>
      <c r="C79" s="29">
        <v>290984638.05059999</v>
      </c>
      <c r="D79">
        <v>295288648.45149064</v>
      </c>
    </row>
    <row r="80" spans="1:4" x14ac:dyDescent="0.25">
      <c r="A80" s="8">
        <v>41091</v>
      </c>
      <c r="B80" s="13">
        <f t="shared" si="2"/>
        <v>2012</v>
      </c>
      <c r="C80" s="29">
        <v>340224689.89488</v>
      </c>
      <c r="D80">
        <v>356418798.87659717</v>
      </c>
    </row>
    <row r="81" spans="1:4" x14ac:dyDescent="0.25">
      <c r="A81" s="8">
        <v>41122</v>
      </c>
      <c r="B81" s="13">
        <f t="shared" si="2"/>
        <v>2012</v>
      </c>
      <c r="C81" s="29">
        <v>304103463.34671998</v>
      </c>
      <c r="D81">
        <v>299426366.49974638</v>
      </c>
    </row>
    <row r="82" spans="1:4" x14ac:dyDescent="0.25">
      <c r="A82" s="8">
        <v>41153</v>
      </c>
      <c r="B82" s="13">
        <f t="shared" si="2"/>
        <v>2012</v>
      </c>
      <c r="C82" s="29">
        <v>261431887.73005</v>
      </c>
      <c r="D82">
        <v>257515072.63047022</v>
      </c>
    </row>
    <row r="83" spans="1:4" x14ac:dyDescent="0.25">
      <c r="A83" s="8">
        <v>41183</v>
      </c>
      <c r="B83" s="13">
        <f t="shared" si="2"/>
        <v>2012</v>
      </c>
      <c r="C83" s="29">
        <v>253090683.79527998</v>
      </c>
      <c r="D83">
        <v>258525410.50780696</v>
      </c>
    </row>
    <row r="84" spans="1:4" x14ac:dyDescent="0.25">
      <c r="A84" s="8">
        <v>41214</v>
      </c>
      <c r="B84" s="13">
        <f t="shared" si="2"/>
        <v>2012</v>
      </c>
      <c r="C84" s="29">
        <v>260257012.58787</v>
      </c>
      <c r="D84">
        <v>265329538.82012463</v>
      </c>
    </row>
    <row r="85" spans="1:4" x14ac:dyDescent="0.25">
      <c r="A85" s="8">
        <v>41244</v>
      </c>
      <c r="B85" s="13">
        <f t="shared" si="2"/>
        <v>2012</v>
      </c>
      <c r="C85" s="29">
        <v>271318512.68822998</v>
      </c>
      <c r="D85">
        <v>271948710.99542409</v>
      </c>
    </row>
    <row r="86" spans="1:4" x14ac:dyDescent="0.25">
      <c r="A86" s="8">
        <v>41275</v>
      </c>
      <c r="B86" s="13">
        <f t="shared" si="2"/>
        <v>2013</v>
      </c>
      <c r="C86" s="29">
        <v>289028083.10213</v>
      </c>
      <c r="D86">
        <v>282806083.24610853</v>
      </c>
    </row>
    <row r="87" spans="1:4" x14ac:dyDescent="0.25">
      <c r="A87" s="8">
        <v>41306</v>
      </c>
      <c r="B87" s="13">
        <f t="shared" si="2"/>
        <v>2013</v>
      </c>
      <c r="C87" s="29">
        <v>262923882.88510999</v>
      </c>
      <c r="D87">
        <v>263379400.44161326</v>
      </c>
    </row>
    <row r="88" spans="1:4" x14ac:dyDescent="0.25">
      <c r="A88" s="8">
        <v>41334</v>
      </c>
      <c r="B88" s="13">
        <f t="shared" si="2"/>
        <v>2013</v>
      </c>
      <c r="C88" s="29">
        <v>276399140.06084001</v>
      </c>
      <c r="D88">
        <v>274047061.19655436</v>
      </c>
    </row>
    <row r="89" spans="1:4" x14ac:dyDescent="0.25">
      <c r="A89" s="8">
        <v>41365</v>
      </c>
      <c r="B89" s="13">
        <f t="shared" si="2"/>
        <v>2013</v>
      </c>
      <c r="C89" s="29">
        <v>251559657.87858999</v>
      </c>
      <c r="D89">
        <v>256778671.18565387</v>
      </c>
    </row>
    <row r="90" spans="1:4" x14ac:dyDescent="0.25">
      <c r="A90" s="8">
        <v>41395</v>
      </c>
      <c r="B90" s="13">
        <f t="shared" si="2"/>
        <v>2013</v>
      </c>
      <c r="C90" s="29">
        <v>259292767.38784999</v>
      </c>
      <c r="D90">
        <v>267008312.25505012</v>
      </c>
    </row>
    <row r="91" spans="1:4" x14ac:dyDescent="0.25">
      <c r="A91" s="8">
        <v>41426</v>
      </c>
      <c r="B91" s="13">
        <f t="shared" si="2"/>
        <v>2013</v>
      </c>
      <c r="C91" s="29">
        <v>276488890.97894996</v>
      </c>
      <c r="D91">
        <v>272023784.95604086</v>
      </c>
    </row>
    <row r="92" spans="1:4" x14ac:dyDescent="0.25">
      <c r="A92" s="8">
        <v>41456</v>
      </c>
      <c r="B92" s="13">
        <f t="shared" si="2"/>
        <v>2013</v>
      </c>
      <c r="C92" s="29">
        <v>321360910.53985</v>
      </c>
      <c r="D92">
        <v>322688827.03320229</v>
      </c>
    </row>
    <row r="93" spans="1:4" x14ac:dyDescent="0.25">
      <c r="A93" s="8">
        <v>41487</v>
      </c>
      <c r="B93" s="13">
        <f t="shared" si="2"/>
        <v>2013</v>
      </c>
      <c r="C93" s="29">
        <v>294077654.34210002</v>
      </c>
      <c r="D93">
        <v>285283347.94219899</v>
      </c>
    </row>
    <row r="94" spans="1:4" x14ac:dyDescent="0.25">
      <c r="A94" s="8">
        <v>41518</v>
      </c>
      <c r="B94" s="13">
        <f t="shared" si="2"/>
        <v>2013</v>
      </c>
      <c r="C94" s="29">
        <v>263651260.11155</v>
      </c>
      <c r="D94">
        <v>256686674.55538356</v>
      </c>
    </row>
    <row r="95" spans="1:4" x14ac:dyDescent="0.25">
      <c r="A95" s="8">
        <v>41548</v>
      </c>
      <c r="B95" s="13">
        <f t="shared" si="2"/>
        <v>2013</v>
      </c>
      <c r="C95" s="29">
        <v>260653965.28414997</v>
      </c>
      <c r="D95">
        <v>257217320.6846509</v>
      </c>
    </row>
    <row r="96" spans="1:4" x14ac:dyDescent="0.25">
      <c r="A96" s="8">
        <v>41579</v>
      </c>
      <c r="B96" s="13">
        <f t="shared" si="2"/>
        <v>2013</v>
      </c>
      <c r="C96" s="29">
        <v>264090009.4479</v>
      </c>
      <c r="D96">
        <v>267061014.29521829</v>
      </c>
    </row>
    <row r="97" spans="1:4" x14ac:dyDescent="0.25">
      <c r="A97" s="8">
        <v>41609</v>
      </c>
      <c r="B97" s="13">
        <f t="shared" si="2"/>
        <v>2013</v>
      </c>
      <c r="C97" s="29">
        <v>286541645.7942</v>
      </c>
      <c r="D97">
        <v>283097934.38686538</v>
      </c>
    </row>
    <row r="98" spans="1:4" x14ac:dyDescent="0.25">
      <c r="A98" s="8">
        <v>41640</v>
      </c>
      <c r="B98" s="13">
        <f t="shared" ref="B98:B129" si="3">YEAR(A98)</f>
        <v>2014</v>
      </c>
      <c r="C98" s="29">
        <v>305565831.27055001</v>
      </c>
      <c r="D98">
        <v>294314607.62994558</v>
      </c>
    </row>
    <row r="99" spans="1:4" x14ac:dyDescent="0.25">
      <c r="A99" s="8">
        <v>41671</v>
      </c>
      <c r="B99" s="13">
        <f t="shared" si="3"/>
        <v>2014</v>
      </c>
      <c r="C99" s="29">
        <v>270815719.89115</v>
      </c>
      <c r="D99">
        <v>271252648.14883411</v>
      </c>
    </row>
    <row r="100" spans="1:4" x14ac:dyDescent="0.25">
      <c r="A100" s="8">
        <v>41699</v>
      </c>
      <c r="B100" s="13">
        <f t="shared" si="3"/>
        <v>2014</v>
      </c>
      <c r="C100" s="29">
        <v>288334650.87799996</v>
      </c>
      <c r="D100">
        <v>284070999.237809</v>
      </c>
    </row>
    <row r="101" spans="1:4" x14ac:dyDescent="0.25">
      <c r="A101" s="8">
        <v>41730</v>
      </c>
      <c r="B101" s="13">
        <f t="shared" si="3"/>
        <v>2014</v>
      </c>
      <c r="C101" s="29">
        <v>244891793.1027</v>
      </c>
      <c r="D101">
        <v>253025739.26083511</v>
      </c>
    </row>
    <row r="102" spans="1:4" x14ac:dyDescent="0.25">
      <c r="A102" s="8">
        <v>41760</v>
      </c>
      <c r="B102" s="13">
        <f t="shared" si="3"/>
        <v>2014</v>
      </c>
      <c r="C102" s="29">
        <v>251932845.63464999</v>
      </c>
      <c r="D102">
        <v>254345253.6053561</v>
      </c>
    </row>
    <row r="103" spans="1:4" x14ac:dyDescent="0.25">
      <c r="A103" s="8">
        <v>41791</v>
      </c>
      <c r="B103" s="13">
        <f t="shared" si="3"/>
        <v>2014</v>
      </c>
      <c r="C103" s="29">
        <v>284020071.89416498</v>
      </c>
      <c r="D103">
        <v>285534190.52647346</v>
      </c>
    </row>
    <row r="104" spans="1:4" x14ac:dyDescent="0.25">
      <c r="A104" s="8">
        <v>41821</v>
      </c>
      <c r="B104" s="13">
        <f t="shared" si="3"/>
        <v>2014</v>
      </c>
      <c r="C104" s="29">
        <v>286589934.20177501</v>
      </c>
      <c r="D104">
        <v>274551753.49742573</v>
      </c>
    </row>
    <row r="105" spans="1:4" x14ac:dyDescent="0.25">
      <c r="A105" s="8">
        <v>41852</v>
      </c>
      <c r="B105" s="13">
        <f t="shared" si="3"/>
        <v>2014</v>
      </c>
      <c r="C105" s="29">
        <v>283886914.21135497</v>
      </c>
      <c r="D105">
        <v>274524484.9067741</v>
      </c>
    </row>
    <row r="106" spans="1:4" x14ac:dyDescent="0.25">
      <c r="A106" s="8">
        <v>41883</v>
      </c>
      <c r="B106" s="13">
        <f t="shared" si="3"/>
        <v>2014</v>
      </c>
      <c r="C106" s="29">
        <v>261909060.011345</v>
      </c>
      <c r="D106">
        <v>250810420.60679942</v>
      </c>
    </row>
    <row r="107" spans="1:4" x14ac:dyDescent="0.25">
      <c r="A107" s="8">
        <v>41913</v>
      </c>
      <c r="B107" s="13">
        <f t="shared" si="3"/>
        <v>2014</v>
      </c>
      <c r="C107" s="29">
        <v>246312911.15946501</v>
      </c>
      <c r="D107">
        <v>255587084.04220247</v>
      </c>
    </row>
    <row r="108" spans="1:4" x14ac:dyDescent="0.25">
      <c r="A108" s="8">
        <v>41944</v>
      </c>
      <c r="B108" s="13">
        <f t="shared" si="3"/>
        <v>2014</v>
      </c>
      <c r="C108" s="29">
        <v>259222283.88045999</v>
      </c>
      <c r="D108">
        <v>264730802.04298043</v>
      </c>
    </row>
    <row r="109" spans="1:4" x14ac:dyDescent="0.25">
      <c r="A109" s="8">
        <v>41974</v>
      </c>
      <c r="B109" s="13">
        <f t="shared" si="3"/>
        <v>2014</v>
      </c>
      <c r="C109" s="29">
        <v>264984251.16545999</v>
      </c>
      <c r="D109">
        <v>275824922.91274256</v>
      </c>
    </row>
    <row r="110" spans="1:4" x14ac:dyDescent="0.25">
      <c r="A110" s="8">
        <v>42005</v>
      </c>
      <c r="B110" s="13">
        <f t="shared" si="3"/>
        <v>2015</v>
      </c>
      <c r="C110" s="29">
        <v>295610064.15915</v>
      </c>
      <c r="D110">
        <v>289079394.66059738</v>
      </c>
    </row>
    <row r="111" spans="1:4" x14ac:dyDescent="0.25">
      <c r="A111" s="8">
        <v>42036</v>
      </c>
      <c r="B111" s="13">
        <f t="shared" si="3"/>
        <v>2015</v>
      </c>
      <c r="C111" s="29">
        <v>273794059.48680001</v>
      </c>
      <c r="D111">
        <v>275775576.04005414</v>
      </c>
    </row>
    <row r="112" spans="1:4" x14ac:dyDescent="0.25">
      <c r="A112" s="8">
        <v>42064</v>
      </c>
      <c r="B112" s="13">
        <f t="shared" si="3"/>
        <v>2015</v>
      </c>
      <c r="C112" s="28">
        <v>274944756.59875</v>
      </c>
      <c r="D112">
        <v>279724065.15385056</v>
      </c>
    </row>
    <row r="113" spans="1:4" x14ac:dyDescent="0.25">
      <c r="A113" s="8">
        <v>42095</v>
      </c>
      <c r="B113" s="13">
        <f t="shared" si="3"/>
        <v>2015</v>
      </c>
      <c r="C113" s="28">
        <v>243467764.0641</v>
      </c>
      <c r="D113">
        <v>250706383.76415271</v>
      </c>
    </row>
    <row r="114" spans="1:4" x14ac:dyDescent="0.25">
      <c r="A114" s="8">
        <v>42125</v>
      </c>
      <c r="B114" s="13">
        <f t="shared" si="3"/>
        <v>2015</v>
      </c>
      <c r="C114" s="28">
        <v>259171104.79855001</v>
      </c>
      <c r="D114">
        <v>265275463.42949152</v>
      </c>
    </row>
    <row r="115" spans="1:4" x14ac:dyDescent="0.25">
      <c r="A115" s="8">
        <v>42156</v>
      </c>
      <c r="B115" s="13">
        <f t="shared" si="3"/>
        <v>2015</v>
      </c>
      <c r="C115" s="28">
        <v>267555111.81316927</v>
      </c>
      <c r="D115">
        <v>256565672.35363787</v>
      </c>
    </row>
    <row r="116" spans="1:4" x14ac:dyDescent="0.25">
      <c r="A116" s="8">
        <v>42186</v>
      </c>
      <c r="B116" s="13">
        <f t="shared" si="3"/>
        <v>2015</v>
      </c>
      <c r="C116" s="28">
        <v>301591564.13077694</v>
      </c>
      <c r="D116">
        <v>293538640.9985013</v>
      </c>
    </row>
    <row r="117" spans="1:4" x14ac:dyDescent="0.25">
      <c r="A117" s="8">
        <v>42217</v>
      </c>
      <c r="B117" s="13">
        <f t="shared" si="3"/>
        <v>2015</v>
      </c>
      <c r="C117" s="28">
        <v>290631165.02794999</v>
      </c>
      <c r="D117">
        <v>279317858.46190548</v>
      </c>
    </row>
    <row r="118" spans="1:4" x14ac:dyDescent="0.25">
      <c r="A118" s="8">
        <v>42248</v>
      </c>
      <c r="B118" s="13">
        <f t="shared" si="3"/>
        <v>2015</v>
      </c>
      <c r="C118" s="28">
        <v>282606929.06945771</v>
      </c>
      <c r="D118">
        <v>272976399.56261677</v>
      </c>
    </row>
    <row r="119" spans="1:4" x14ac:dyDescent="0.25">
      <c r="A119" s="8">
        <v>42278</v>
      </c>
      <c r="B119" s="13">
        <f t="shared" si="3"/>
        <v>2015</v>
      </c>
      <c r="C119" s="28">
        <v>248711081.15715387</v>
      </c>
      <c r="D119">
        <v>252883886.39026499</v>
      </c>
    </row>
    <row r="120" spans="1:4" x14ac:dyDescent="0.25">
      <c r="A120" s="8">
        <v>42309</v>
      </c>
      <c r="B120" s="13">
        <f t="shared" si="3"/>
        <v>2015</v>
      </c>
      <c r="C120" s="28">
        <v>248719362.28243461</v>
      </c>
      <c r="D120">
        <v>255258842.91934532</v>
      </c>
    </row>
    <row r="121" spans="1:4" x14ac:dyDescent="0.25">
      <c r="A121" s="8">
        <v>42339</v>
      </c>
      <c r="B121" s="13">
        <f t="shared" si="3"/>
        <v>2015</v>
      </c>
      <c r="C121" s="28">
        <v>260364599.81419617</v>
      </c>
      <c r="D121">
        <v>266425670.23261493</v>
      </c>
    </row>
    <row r="122" spans="1:4" x14ac:dyDescent="0.25">
      <c r="A122" s="8">
        <v>42370</v>
      </c>
      <c r="B122" s="13">
        <f t="shared" si="3"/>
        <v>2016</v>
      </c>
      <c r="C122" s="30">
        <v>284288401.1815384</v>
      </c>
      <c r="D122">
        <v>277716999.94349873</v>
      </c>
    </row>
    <row r="123" spans="1:4" x14ac:dyDescent="0.25">
      <c r="A123" s="8">
        <v>42401</v>
      </c>
      <c r="B123" s="13">
        <f t="shared" si="3"/>
        <v>2016</v>
      </c>
      <c r="C123" s="30">
        <v>260206836.05153847</v>
      </c>
      <c r="D123">
        <v>262418920.72280258</v>
      </c>
    </row>
    <row r="124" spans="1:4" x14ac:dyDescent="0.25">
      <c r="A124" s="8">
        <v>42430</v>
      </c>
      <c r="B124" s="13">
        <f t="shared" si="3"/>
        <v>2016</v>
      </c>
      <c r="C124" s="30">
        <v>259744950.18307692</v>
      </c>
      <c r="D124">
        <v>266277886.20371109</v>
      </c>
    </row>
    <row r="125" spans="1:4" x14ac:dyDescent="0.25">
      <c r="A125" s="8">
        <v>42461</v>
      </c>
      <c r="B125" s="13">
        <f t="shared" si="3"/>
        <v>2016</v>
      </c>
      <c r="C125" s="30">
        <v>243642397.68692306</v>
      </c>
      <c r="D125">
        <v>254708401.59944069</v>
      </c>
    </row>
    <row r="126" spans="1:4" x14ac:dyDescent="0.25">
      <c r="A126" s="8">
        <v>42491</v>
      </c>
      <c r="B126" s="13">
        <f t="shared" si="3"/>
        <v>2016</v>
      </c>
      <c r="C126" s="30">
        <v>254740741.33615384</v>
      </c>
      <c r="D126">
        <v>262201045.17312652</v>
      </c>
    </row>
    <row r="127" spans="1:4" x14ac:dyDescent="0.25">
      <c r="A127" s="8">
        <v>42522</v>
      </c>
      <c r="B127" s="13">
        <f t="shared" si="3"/>
        <v>2016</v>
      </c>
      <c r="C127" s="30">
        <v>277338997.10153848</v>
      </c>
      <c r="D127">
        <v>271250794.10140061</v>
      </c>
    </row>
    <row r="128" spans="1:4" x14ac:dyDescent="0.25">
      <c r="A128" s="8">
        <v>42552</v>
      </c>
      <c r="B128" s="13">
        <f t="shared" si="3"/>
        <v>2016</v>
      </c>
      <c r="C128" s="30">
        <v>319936562.1415385</v>
      </c>
      <c r="D128">
        <v>318048165.43816155</v>
      </c>
    </row>
    <row r="129" spans="1:4" x14ac:dyDescent="0.25">
      <c r="A129" s="8">
        <v>42583</v>
      </c>
      <c r="B129" s="13">
        <f t="shared" si="3"/>
        <v>2016</v>
      </c>
      <c r="C129" s="30">
        <v>332506256.14538461</v>
      </c>
      <c r="D129">
        <v>332166406.20513558</v>
      </c>
    </row>
    <row r="130" spans="1:4" x14ac:dyDescent="0.25">
      <c r="A130" s="8">
        <v>42614</v>
      </c>
      <c r="B130" s="13">
        <f t="shared" ref="B130:B145" si="4">YEAR(A130)</f>
        <v>2016</v>
      </c>
      <c r="C130" s="30">
        <v>278729526.85461545</v>
      </c>
      <c r="D130">
        <v>264043562.9227137</v>
      </c>
    </row>
    <row r="131" spans="1:4" x14ac:dyDescent="0.25">
      <c r="A131" s="8">
        <v>42644</v>
      </c>
      <c r="B131" s="13">
        <f t="shared" si="4"/>
        <v>2016</v>
      </c>
      <c r="C131" s="30">
        <v>249175655.47076926</v>
      </c>
      <c r="D131">
        <v>250158909.53684098</v>
      </c>
    </row>
    <row r="132" spans="1:4" x14ac:dyDescent="0.25">
      <c r="A132" s="8">
        <v>42675</v>
      </c>
      <c r="B132" s="13">
        <f t="shared" si="4"/>
        <v>2016</v>
      </c>
      <c r="C132" s="30">
        <v>248814601.71076927</v>
      </c>
      <c r="D132">
        <v>256229477.39383972</v>
      </c>
    </row>
    <row r="133" spans="1:4" x14ac:dyDescent="0.25">
      <c r="A133" s="8">
        <v>42705</v>
      </c>
      <c r="B133" s="13">
        <f t="shared" si="4"/>
        <v>2016</v>
      </c>
      <c r="C133" s="31">
        <v>270712724.99202764</v>
      </c>
      <c r="D133">
        <v>276245540.02749485</v>
      </c>
    </row>
    <row r="134" spans="1:4" x14ac:dyDescent="0.25">
      <c r="A134" s="8">
        <v>42736</v>
      </c>
      <c r="B134" s="13">
        <f t="shared" si="4"/>
        <v>2017</v>
      </c>
      <c r="D134">
        <v>281192314.7223444</v>
      </c>
    </row>
    <row r="135" spans="1:4" x14ac:dyDescent="0.25">
      <c r="A135" s="8">
        <v>42767</v>
      </c>
      <c r="B135" s="13">
        <f t="shared" si="4"/>
        <v>2017</v>
      </c>
      <c r="D135">
        <v>260552037.53981817</v>
      </c>
    </row>
    <row r="136" spans="1:4" x14ac:dyDescent="0.25">
      <c r="A136" s="8">
        <v>42795</v>
      </c>
      <c r="B136" s="13">
        <f t="shared" si="4"/>
        <v>2017</v>
      </c>
      <c r="D136">
        <v>273171491.07167161</v>
      </c>
    </row>
    <row r="137" spans="1:4" x14ac:dyDescent="0.25">
      <c r="A137" s="8">
        <v>42826</v>
      </c>
      <c r="B137" s="13">
        <f t="shared" si="4"/>
        <v>2017</v>
      </c>
      <c r="D137">
        <v>243996646.42824453</v>
      </c>
    </row>
    <row r="138" spans="1:4" x14ac:dyDescent="0.25">
      <c r="A138" s="8">
        <v>42856</v>
      </c>
      <c r="B138" s="13">
        <f t="shared" si="4"/>
        <v>2017</v>
      </c>
      <c r="D138">
        <v>258727269.38895911</v>
      </c>
    </row>
    <row r="139" spans="1:4" x14ac:dyDescent="0.25">
      <c r="A139" s="8">
        <v>42887</v>
      </c>
      <c r="B139" s="13">
        <f t="shared" si="4"/>
        <v>2017</v>
      </c>
      <c r="D139">
        <v>272941572.53391242</v>
      </c>
    </row>
    <row r="140" spans="1:4" x14ac:dyDescent="0.25">
      <c r="A140" s="8">
        <v>42917</v>
      </c>
      <c r="B140" s="13">
        <f t="shared" si="4"/>
        <v>2017</v>
      </c>
      <c r="D140">
        <v>304952718.71874827</v>
      </c>
    </row>
    <row r="141" spans="1:4" x14ac:dyDescent="0.25">
      <c r="A141" s="8">
        <v>42948</v>
      </c>
      <c r="B141" s="13">
        <f t="shared" si="4"/>
        <v>2017</v>
      </c>
      <c r="D141">
        <v>294980294.13495994</v>
      </c>
    </row>
    <row r="142" spans="1:4" x14ac:dyDescent="0.25">
      <c r="A142" s="8">
        <v>42979</v>
      </c>
      <c r="B142" s="13">
        <f t="shared" si="4"/>
        <v>2017</v>
      </c>
      <c r="D142">
        <v>253037253.4502188</v>
      </c>
    </row>
    <row r="143" spans="1:4" x14ac:dyDescent="0.25">
      <c r="A143" s="8">
        <v>43009</v>
      </c>
      <c r="B143" s="13">
        <f t="shared" si="4"/>
        <v>2017</v>
      </c>
      <c r="D143">
        <v>251909942.21302766</v>
      </c>
    </row>
    <row r="144" spans="1:4" x14ac:dyDescent="0.25">
      <c r="A144" s="8">
        <v>43040</v>
      </c>
      <c r="B144" s="13">
        <f t="shared" si="4"/>
        <v>2017</v>
      </c>
      <c r="D144">
        <v>259575094.2228238</v>
      </c>
    </row>
    <row r="145" spans="1:4" x14ac:dyDescent="0.25">
      <c r="A145" s="8">
        <v>43070</v>
      </c>
      <c r="B145" s="13">
        <f t="shared" si="4"/>
        <v>2017</v>
      </c>
      <c r="D145">
        <v>271405195.54226428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Monthly Data</vt:lpstr>
      <vt:lpstr>OLS Model</vt:lpstr>
      <vt:lpstr>Forecasting Data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Summary T Stats</vt:lpstr>
      <vt:lpstr>LonCDD</vt:lpstr>
      <vt:lpstr>LonHDD</vt:lpstr>
      <vt:lpstr>MonthDays</vt:lpstr>
      <vt:lpstr>PeakDays</vt:lpstr>
      <vt:lpstr>Population</vt:lpstr>
      <vt:lpstr>WSkWh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2017-01-06T13:40:27Z</dcterms:modified>
</cp:coreProperties>
</file>