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20115" windowHeight="7485" activeTab="4"/>
  </bookViews>
  <sheets>
    <sheet name="I-8 2017" sheetId="5" r:id="rId1"/>
    <sheet name="Factors" sheetId="1" r:id="rId2"/>
    <sheet name="I-8 2013" sheetId="4" r:id="rId3"/>
    <sheet name="I-8 2013 prorated" sheetId="2" r:id="rId4"/>
    <sheet name="I-8 2017 differences" sheetId="3" r:id="rId5"/>
    <sheet name="Sheet1" sheetId="6" state="hidden" r:id="rId6"/>
  </sheets>
  <externalReferences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Q11" i="2" l="1"/>
  <c r="R11" i="2"/>
  <c r="Q12" i="2"/>
  <c r="R12" i="2"/>
  <c r="Q15" i="2"/>
  <c r="R15" i="2"/>
  <c r="Q16" i="2"/>
  <c r="R16" i="2"/>
  <c r="Q17" i="2"/>
  <c r="R17" i="2"/>
  <c r="Q20" i="2"/>
  <c r="R20" i="2"/>
  <c r="Q21" i="2"/>
  <c r="R21" i="2"/>
  <c r="Q22" i="2"/>
  <c r="R22" i="2"/>
  <c r="Q27" i="2"/>
  <c r="R27" i="2"/>
  <c r="Q28" i="2"/>
  <c r="R28" i="2"/>
  <c r="Q29" i="2"/>
  <c r="R29" i="2"/>
  <c r="Q30" i="2"/>
  <c r="R30" i="2"/>
  <c r="Q33" i="2"/>
  <c r="R33" i="2"/>
  <c r="Q34" i="2"/>
  <c r="R34" i="2"/>
  <c r="Q35" i="2"/>
  <c r="R35" i="2"/>
  <c r="Q36" i="2"/>
  <c r="R36" i="2"/>
  <c r="Q39" i="2"/>
  <c r="R39" i="2"/>
  <c r="Q40" i="2"/>
  <c r="R40" i="2"/>
  <c r="Q41" i="2"/>
  <c r="R41" i="2"/>
  <c r="Q42" i="2"/>
  <c r="R42" i="2"/>
  <c r="R10" i="2"/>
  <c r="Q10" i="2"/>
  <c r="D11" i="2"/>
  <c r="D11" i="3"/>
  <c r="E25" i="1"/>
  <c r="E11" i="2"/>
  <c r="E11" i="3"/>
  <c r="F25" i="1"/>
  <c r="F11" i="2"/>
  <c r="F11" i="3"/>
  <c r="G11" i="2"/>
  <c r="G11" i="3"/>
  <c r="H25" i="1"/>
  <c r="H11" i="2"/>
  <c r="H11" i="3"/>
  <c r="I25" i="1"/>
  <c r="I11" i="2"/>
  <c r="I11" i="3"/>
  <c r="J25" i="1"/>
  <c r="J11" i="2"/>
  <c r="J11" i="3"/>
  <c r="K25" i="1"/>
  <c r="K11" i="2"/>
  <c r="K11" i="3"/>
  <c r="L25" i="1"/>
  <c r="L11" i="2"/>
  <c r="L11" i="3"/>
  <c r="M11" i="2"/>
  <c r="M11" i="3"/>
  <c r="N25" i="1"/>
  <c r="N11" i="2"/>
  <c r="N11" i="3"/>
  <c r="P11" i="3"/>
  <c r="D12" i="2"/>
  <c r="D12" i="3"/>
  <c r="E12" i="2"/>
  <c r="E12" i="3"/>
  <c r="F12" i="2"/>
  <c r="F12" i="3"/>
  <c r="G12" i="2"/>
  <c r="G12" i="3"/>
  <c r="H12" i="2"/>
  <c r="H12" i="3"/>
  <c r="I12" i="2"/>
  <c r="I12" i="3"/>
  <c r="J12" i="2"/>
  <c r="J12" i="3"/>
  <c r="K12" i="2"/>
  <c r="K12" i="3"/>
  <c r="L12" i="2"/>
  <c r="L12" i="3"/>
  <c r="M12" i="2"/>
  <c r="M12" i="3"/>
  <c r="N12" i="2"/>
  <c r="N12" i="3"/>
  <c r="P12" i="3"/>
  <c r="D13" i="2"/>
  <c r="D13" i="3"/>
  <c r="E13" i="2"/>
  <c r="E13" i="3"/>
  <c r="F13" i="2"/>
  <c r="F13" i="3"/>
  <c r="G13" i="2"/>
  <c r="G13" i="3"/>
  <c r="H13" i="2"/>
  <c r="H13" i="3"/>
  <c r="I13" i="2"/>
  <c r="I13" i="3"/>
  <c r="J13" i="2"/>
  <c r="J13" i="3"/>
  <c r="K13" i="2"/>
  <c r="K13" i="3"/>
  <c r="L13" i="2"/>
  <c r="L13" i="3"/>
  <c r="M13" i="2"/>
  <c r="M13" i="3"/>
  <c r="N13" i="2"/>
  <c r="N13" i="3"/>
  <c r="P13" i="3"/>
  <c r="D14" i="2"/>
  <c r="D14" i="3"/>
  <c r="E14" i="2"/>
  <c r="E14" i="3"/>
  <c r="F14" i="2"/>
  <c r="F14" i="3"/>
  <c r="G14" i="2"/>
  <c r="G14" i="3"/>
  <c r="H14" i="2"/>
  <c r="H14" i="3"/>
  <c r="I14" i="2"/>
  <c r="I14" i="3"/>
  <c r="J14" i="2"/>
  <c r="J14" i="3"/>
  <c r="K14" i="2"/>
  <c r="K14" i="3"/>
  <c r="L14" i="2"/>
  <c r="L14" i="3"/>
  <c r="M14" i="2"/>
  <c r="M14" i="3"/>
  <c r="N14" i="2"/>
  <c r="N14" i="3"/>
  <c r="P14" i="3"/>
  <c r="D15" i="2"/>
  <c r="D15" i="3"/>
  <c r="E15" i="2"/>
  <c r="E15" i="3"/>
  <c r="F15" i="2"/>
  <c r="F15" i="3"/>
  <c r="G15" i="2"/>
  <c r="G15" i="3"/>
  <c r="H15" i="2"/>
  <c r="H15" i="3"/>
  <c r="I15" i="2"/>
  <c r="I15" i="3"/>
  <c r="J15" i="2"/>
  <c r="J15" i="3"/>
  <c r="K15" i="2"/>
  <c r="K15" i="3"/>
  <c r="L15" i="2"/>
  <c r="L15" i="3"/>
  <c r="M15" i="2"/>
  <c r="M15" i="3"/>
  <c r="N15" i="2"/>
  <c r="N15" i="3"/>
  <c r="P15" i="3"/>
  <c r="D16" i="2"/>
  <c r="D16" i="3"/>
  <c r="E16" i="2"/>
  <c r="E16" i="3"/>
  <c r="F16" i="2"/>
  <c r="F16" i="3"/>
  <c r="G16" i="2"/>
  <c r="G16" i="3"/>
  <c r="H16" i="2"/>
  <c r="H16" i="3"/>
  <c r="I16" i="2"/>
  <c r="I16" i="3"/>
  <c r="J16" i="2"/>
  <c r="J16" i="3"/>
  <c r="K16" i="2"/>
  <c r="K16" i="3"/>
  <c r="L16" i="2"/>
  <c r="L16" i="3"/>
  <c r="M16" i="2"/>
  <c r="M16" i="3"/>
  <c r="N16" i="2"/>
  <c r="N16" i="3"/>
  <c r="P16" i="3"/>
  <c r="D17" i="2"/>
  <c r="D17" i="3"/>
  <c r="E17" i="2"/>
  <c r="E17" i="3"/>
  <c r="F17" i="2"/>
  <c r="F17" i="3"/>
  <c r="G17" i="2"/>
  <c r="G17" i="3"/>
  <c r="H17" i="2"/>
  <c r="H17" i="3"/>
  <c r="I17" i="2"/>
  <c r="I17" i="3"/>
  <c r="J17" i="2"/>
  <c r="J17" i="3"/>
  <c r="K17" i="2"/>
  <c r="K17" i="3"/>
  <c r="L17" i="2"/>
  <c r="L17" i="3"/>
  <c r="M17" i="2"/>
  <c r="M17" i="3"/>
  <c r="N17" i="2"/>
  <c r="N17" i="3"/>
  <c r="P17" i="3"/>
  <c r="D18" i="2"/>
  <c r="D18" i="3"/>
  <c r="E18" i="2"/>
  <c r="E18" i="3"/>
  <c r="F18" i="2"/>
  <c r="F18" i="3"/>
  <c r="G18" i="2"/>
  <c r="G18" i="3"/>
  <c r="H18" i="2"/>
  <c r="H18" i="3"/>
  <c r="I18" i="2"/>
  <c r="I18" i="3"/>
  <c r="J18" i="2"/>
  <c r="J18" i="3"/>
  <c r="K18" i="2"/>
  <c r="K18" i="3"/>
  <c r="L18" i="2"/>
  <c r="L18" i="3"/>
  <c r="M18" i="2"/>
  <c r="M18" i="3"/>
  <c r="N18" i="2"/>
  <c r="N18" i="3"/>
  <c r="P18" i="3"/>
  <c r="D19" i="2"/>
  <c r="D19" i="3"/>
  <c r="E19" i="2"/>
  <c r="E19" i="3"/>
  <c r="F19" i="2"/>
  <c r="F19" i="3"/>
  <c r="G19" i="2"/>
  <c r="G19" i="3"/>
  <c r="H19" i="2"/>
  <c r="H19" i="3"/>
  <c r="I19" i="2"/>
  <c r="I19" i="3"/>
  <c r="J19" i="2"/>
  <c r="J19" i="3"/>
  <c r="K19" i="2"/>
  <c r="K19" i="3"/>
  <c r="L19" i="2"/>
  <c r="L19" i="3"/>
  <c r="M19" i="2"/>
  <c r="M19" i="3"/>
  <c r="N19" i="2"/>
  <c r="N19" i="3"/>
  <c r="P19" i="3"/>
  <c r="D20" i="2"/>
  <c r="D20" i="3"/>
  <c r="E20" i="2"/>
  <c r="E20" i="3"/>
  <c r="F20" i="2"/>
  <c r="F20" i="3"/>
  <c r="G20" i="2"/>
  <c r="G20" i="3"/>
  <c r="H20" i="2"/>
  <c r="H20" i="3"/>
  <c r="I20" i="2"/>
  <c r="I20" i="3"/>
  <c r="J20" i="2"/>
  <c r="J20" i="3"/>
  <c r="K20" i="2"/>
  <c r="K20" i="3"/>
  <c r="L20" i="2"/>
  <c r="L20" i="3"/>
  <c r="M20" i="2"/>
  <c r="M20" i="3"/>
  <c r="N20" i="2"/>
  <c r="N20" i="3"/>
  <c r="P20" i="3"/>
  <c r="D21" i="2"/>
  <c r="D21" i="3"/>
  <c r="E21" i="2"/>
  <c r="E21" i="3"/>
  <c r="F21" i="2"/>
  <c r="F21" i="3"/>
  <c r="G21" i="2"/>
  <c r="G21" i="3"/>
  <c r="H21" i="2"/>
  <c r="H21" i="3"/>
  <c r="I21" i="2"/>
  <c r="I21" i="3"/>
  <c r="J21" i="2"/>
  <c r="J21" i="3"/>
  <c r="K21" i="2"/>
  <c r="K21" i="3"/>
  <c r="L21" i="2"/>
  <c r="L21" i="3"/>
  <c r="M21" i="2"/>
  <c r="M21" i="3"/>
  <c r="N21" i="2"/>
  <c r="N21" i="3"/>
  <c r="P21" i="3"/>
  <c r="D22" i="2"/>
  <c r="D22" i="3"/>
  <c r="E22" i="2"/>
  <c r="E22" i="3"/>
  <c r="F22" i="2"/>
  <c r="F22" i="3"/>
  <c r="G22" i="2"/>
  <c r="G22" i="3"/>
  <c r="H22" i="2"/>
  <c r="H22" i="3"/>
  <c r="I22" i="2"/>
  <c r="I22" i="3"/>
  <c r="J22" i="2"/>
  <c r="J22" i="3"/>
  <c r="K22" i="2"/>
  <c r="K22" i="3"/>
  <c r="L22" i="2"/>
  <c r="L22" i="3"/>
  <c r="M22" i="2"/>
  <c r="M22" i="3"/>
  <c r="N22" i="2"/>
  <c r="N22" i="3"/>
  <c r="P22" i="3"/>
  <c r="D23" i="2"/>
  <c r="D23" i="3"/>
  <c r="E23" i="2"/>
  <c r="E23" i="3"/>
  <c r="F23" i="2"/>
  <c r="F23" i="3"/>
  <c r="G23" i="2"/>
  <c r="G23" i="3"/>
  <c r="H23" i="2"/>
  <c r="H23" i="3"/>
  <c r="I23" i="2"/>
  <c r="I23" i="3"/>
  <c r="J23" i="2"/>
  <c r="J23" i="3"/>
  <c r="K23" i="2"/>
  <c r="K23" i="3"/>
  <c r="L23" i="2"/>
  <c r="L23" i="3"/>
  <c r="M23" i="2"/>
  <c r="M23" i="3"/>
  <c r="N23" i="2"/>
  <c r="N23" i="3"/>
  <c r="P23" i="3"/>
  <c r="D24" i="2"/>
  <c r="D24" i="3"/>
  <c r="E24" i="2"/>
  <c r="E24" i="3"/>
  <c r="F24" i="2"/>
  <c r="F24" i="3"/>
  <c r="G24" i="2"/>
  <c r="G24" i="3"/>
  <c r="H24" i="2"/>
  <c r="H24" i="3"/>
  <c r="I24" i="2"/>
  <c r="I24" i="3"/>
  <c r="J24" i="2"/>
  <c r="J24" i="3"/>
  <c r="K24" i="2"/>
  <c r="K24" i="3"/>
  <c r="L24" i="2"/>
  <c r="L24" i="3"/>
  <c r="M24" i="2"/>
  <c r="M24" i="3"/>
  <c r="N24" i="2"/>
  <c r="N24" i="3"/>
  <c r="P24" i="3"/>
  <c r="D25" i="2"/>
  <c r="D25" i="3"/>
  <c r="E25" i="2"/>
  <c r="E25" i="3"/>
  <c r="F25" i="2"/>
  <c r="F25" i="3"/>
  <c r="G25" i="2"/>
  <c r="G25" i="3"/>
  <c r="H25" i="2"/>
  <c r="H25" i="3"/>
  <c r="I25" i="2"/>
  <c r="I25" i="3"/>
  <c r="J25" i="2"/>
  <c r="J25" i="3"/>
  <c r="K25" i="2"/>
  <c r="K25" i="3"/>
  <c r="L25" i="2"/>
  <c r="L25" i="3"/>
  <c r="M25" i="2"/>
  <c r="M25" i="3"/>
  <c r="N25" i="2"/>
  <c r="N25" i="3"/>
  <c r="P25" i="3"/>
  <c r="D26" i="2"/>
  <c r="D26" i="3"/>
  <c r="E26" i="2"/>
  <c r="E26" i="3"/>
  <c r="F26" i="2"/>
  <c r="F26" i="3"/>
  <c r="G26" i="2"/>
  <c r="G26" i="3"/>
  <c r="H26" i="2"/>
  <c r="H26" i="3"/>
  <c r="I26" i="2"/>
  <c r="I26" i="3"/>
  <c r="J26" i="2"/>
  <c r="J26" i="3"/>
  <c r="K26" i="2"/>
  <c r="K26" i="3"/>
  <c r="L26" i="2"/>
  <c r="L26" i="3"/>
  <c r="M26" i="2"/>
  <c r="M26" i="3"/>
  <c r="N26" i="2"/>
  <c r="N26" i="3"/>
  <c r="P26" i="3"/>
  <c r="D27" i="2"/>
  <c r="D27" i="3"/>
  <c r="E27" i="2"/>
  <c r="E27" i="3"/>
  <c r="F27" i="2"/>
  <c r="F27" i="3"/>
  <c r="G27" i="2"/>
  <c r="G27" i="3"/>
  <c r="H27" i="2"/>
  <c r="H27" i="3"/>
  <c r="I27" i="2"/>
  <c r="I27" i="3"/>
  <c r="J27" i="2"/>
  <c r="J27" i="3"/>
  <c r="K27" i="2"/>
  <c r="K27" i="3"/>
  <c r="L27" i="2"/>
  <c r="L27" i="3"/>
  <c r="M27" i="2"/>
  <c r="M27" i="3"/>
  <c r="N27" i="2"/>
  <c r="N27" i="3"/>
  <c r="P27" i="3"/>
  <c r="D28" i="2"/>
  <c r="D28" i="3"/>
  <c r="E28" i="2"/>
  <c r="E28" i="3"/>
  <c r="F28" i="2"/>
  <c r="F28" i="3"/>
  <c r="G28" i="2"/>
  <c r="G28" i="3"/>
  <c r="H28" i="2"/>
  <c r="H28" i="3"/>
  <c r="I28" i="2"/>
  <c r="I28" i="3"/>
  <c r="J28" i="2"/>
  <c r="J28" i="3"/>
  <c r="K28" i="2"/>
  <c r="K28" i="3"/>
  <c r="L28" i="2"/>
  <c r="L28" i="3"/>
  <c r="M28" i="2"/>
  <c r="M28" i="3"/>
  <c r="N28" i="2"/>
  <c r="N28" i="3"/>
  <c r="P28" i="3"/>
  <c r="D29" i="2"/>
  <c r="D29" i="3"/>
  <c r="E29" i="2"/>
  <c r="E29" i="3"/>
  <c r="F29" i="2"/>
  <c r="F29" i="3"/>
  <c r="G29" i="2"/>
  <c r="G29" i="3"/>
  <c r="H29" i="2"/>
  <c r="H29" i="3"/>
  <c r="I29" i="2"/>
  <c r="I29" i="3"/>
  <c r="J29" i="2"/>
  <c r="J29" i="3"/>
  <c r="K29" i="2"/>
  <c r="K29" i="3"/>
  <c r="L29" i="2"/>
  <c r="L29" i="3"/>
  <c r="M29" i="2"/>
  <c r="M29" i="3"/>
  <c r="N29" i="2"/>
  <c r="N29" i="3"/>
  <c r="P29" i="3"/>
  <c r="D30" i="2"/>
  <c r="D30" i="3"/>
  <c r="E30" i="2"/>
  <c r="E30" i="3"/>
  <c r="F30" i="2"/>
  <c r="F30" i="3"/>
  <c r="G30" i="2"/>
  <c r="G30" i="3"/>
  <c r="H30" i="2"/>
  <c r="H30" i="3"/>
  <c r="I30" i="2"/>
  <c r="I30" i="3"/>
  <c r="J30" i="2"/>
  <c r="J30" i="3"/>
  <c r="K30" i="2"/>
  <c r="K30" i="3"/>
  <c r="L30" i="2"/>
  <c r="L30" i="3"/>
  <c r="M30" i="2"/>
  <c r="M30" i="3"/>
  <c r="N30" i="2"/>
  <c r="N30" i="3"/>
  <c r="P30" i="3"/>
  <c r="D31" i="2"/>
  <c r="D31" i="3"/>
  <c r="E31" i="2"/>
  <c r="E31" i="3"/>
  <c r="F31" i="2"/>
  <c r="F31" i="3"/>
  <c r="G31" i="2"/>
  <c r="G31" i="3"/>
  <c r="H31" i="2"/>
  <c r="H31" i="3"/>
  <c r="I31" i="2"/>
  <c r="I31" i="3"/>
  <c r="J31" i="2"/>
  <c r="J31" i="3"/>
  <c r="K31" i="2"/>
  <c r="K31" i="3"/>
  <c r="L31" i="2"/>
  <c r="L31" i="3"/>
  <c r="M31" i="2"/>
  <c r="M31" i="3"/>
  <c r="N31" i="2"/>
  <c r="N31" i="3"/>
  <c r="P31" i="3"/>
  <c r="D32" i="2"/>
  <c r="D32" i="3"/>
  <c r="E32" i="2"/>
  <c r="E32" i="3"/>
  <c r="F32" i="2"/>
  <c r="F32" i="3"/>
  <c r="G32" i="2"/>
  <c r="G32" i="3"/>
  <c r="H32" i="2"/>
  <c r="H32" i="3"/>
  <c r="I32" i="2"/>
  <c r="I32" i="3"/>
  <c r="J32" i="2"/>
  <c r="J32" i="3"/>
  <c r="K32" i="2"/>
  <c r="K32" i="3"/>
  <c r="L32" i="2"/>
  <c r="L32" i="3"/>
  <c r="M32" i="2"/>
  <c r="M32" i="3"/>
  <c r="N32" i="2"/>
  <c r="N32" i="3"/>
  <c r="P32" i="3"/>
  <c r="D33" i="2"/>
  <c r="D33" i="3"/>
  <c r="E33" i="2"/>
  <c r="E33" i="3"/>
  <c r="F33" i="2"/>
  <c r="F33" i="3"/>
  <c r="G33" i="2"/>
  <c r="G33" i="3"/>
  <c r="H33" i="2"/>
  <c r="H33" i="3"/>
  <c r="I33" i="2"/>
  <c r="I33" i="3"/>
  <c r="J33" i="2"/>
  <c r="J33" i="3"/>
  <c r="K33" i="2"/>
  <c r="K33" i="3"/>
  <c r="L33" i="2"/>
  <c r="L33" i="3"/>
  <c r="M33" i="2"/>
  <c r="M33" i="3"/>
  <c r="N33" i="2"/>
  <c r="N33" i="3"/>
  <c r="P33" i="3"/>
  <c r="D34" i="2"/>
  <c r="D34" i="3"/>
  <c r="E34" i="2"/>
  <c r="E34" i="3"/>
  <c r="F34" i="2"/>
  <c r="F34" i="3"/>
  <c r="G34" i="2"/>
  <c r="G34" i="3"/>
  <c r="H34" i="2"/>
  <c r="H34" i="3"/>
  <c r="I34" i="2"/>
  <c r="I34" i="3"/>
  <c r="J34" i="2"/>
  <c r="J34" i="3"/>
  <c r="K34" i="2"/>
  <c r="K34" i="3"/>
  <c r="L34" i="2"/>
  <c r="L34" i="3"/>
  <c r="M34" i="2"/>
  <c r="M34" i="3"/>
  <c r="N34" i="2"/>
  <c r="N34" i="3"/>
  <c r="P34" i="3"/>
  <c r="D35" i="2"/>
  <c r="D35" i="3"/>
  <c r="E35" i="2"/>
  <c r="E35" i="3"/>
  <c r="F35" i="2"/>
  <c r="F35" i="3"/>
  <c r="G35" i="2"/>
  <c r="G35" i="3"/>
  <c r="H35" i="2"/>
  <c r="H35" i="3"/>
  <c r="I35" i="2"/>
  <c r="I35" i="3"/>
  <c r="J35" i="2"/>
  <c r="J35" i="3"/>
  <c r="K35" i="2"/>
  <c r="K35" i="3"/>
  <c r="L35" i="2"/>
  <c r="L35" i="3"/>
  <c r="M35" i="2"/>
  <c r="M35" i="3"/>
  <c r="N35" i="2"/>
  <c r="N35" i="3"/>
  <c r="P35" i="3"/>
  <c r="D36" i="2"/>
  <c r="D36" i="3"/>
  <c r="E36" i="2"/>
  <c r="E36" i="3"/>
  <c r="F36" i="2"/>
  <c r="F36" i="3"/>
  <c r="G36" i="2"/>
  <c r="G36" i="3"/>
  <c r="H36" i="2"/>
  <c r="H36" i="3"/>
  <c r="I36" i="2"/>
  <c r="I36" i="3"/>
  <c r="J36" i="2"/>
  <c r="J36" i="3"/>
  <c r="K36" i="2"/>
  <c r="K36" i="3"/>
  <c r="L36" i="2"/>
  <c r="L36" i="3"/>
  <c r="M36" i="2"/>
  <c r="M36" i="3"/>
  <c r="N36" i="2"/>
  <c r="N36" i="3"/>
  <c r="P36" i="3"/>
  <c r="D37" i="2"/>
  <c r="D37" i="3"/>
  <c r="E37" i="2"/>
  <c r="E37" i="3"/>
  <c r="F37" i="2"/>
  <c r="F37" i="3"/>
  <c r="G37" i="2"/>
  <c r="G37" i="3"/>
  <c r="H37" i="2"/>
  <c r="H37" i="3"/>
  <c r="I37" i="2"/>
  <c r="I37" i="3"/>
  <c r="J37" i="2"/>
  <c r="J37" i="3"/>
  <c r="K37" i="2"/>
  <c r="K37" i="3"/>
  <c r="L37" i="2"/>
  <c r="L37" i="3"/>
  <c r="M37" i="2"/>
  <c r="M37" i="3"/>
  <c r="N37" i="2"/>
  <c r="N37" i="3"/>
  <c r="P37" i="3"/>
  <c r="D38" i="2"/>
  <c r="D38" i="3"/>
  <c r="E38" i="2"/>
  <c r="E38" i="3"/>
  <c r="F38" i="2"/>
  <c r="F38" i="3"/>
  <c r="G38" i="2"/>
  <c r="G38" i="3"/>
  <c r="H38" i="2"/>
  <c r="H38" i="3"/>
  <c r="I38" i="2"/>
  <c r="I38" i="3"/>
  <c r="J38" i="2"/>
  <c r="J38" i="3"/>
  <c r="K38" i="2"/>
  <c r="K38" i="3"/>
  <c r="L38" i="2"/>
  <c r="L38" i="3"/>
  <c r="M38" i="2"/>
  <c r="M38" i="3"/>
  <c r="N38" i="2"/>
  <c r="N38" i="3"/>
  <c r="P38" i="3"/>
  <c r="D39" i="2"/>
  <c r="D39" i="3"/>
  <c r="E39" i="2"/>
  <c r="E39" i="3"/>
  <c r="F39" i="2"/>
  <c r="F39" i="3"/>
  <c r="G39" i="2"/>
  <c r="G39" i="3"/>
  <c r="H39" i="2"/>
  <c r="H39" i="3"/>
  <c r="I39" i="2"/>
  <c r="I39" i="3"/>
  <c r="J39" i="2"/>
  <c r="J39" i="3"/>
  <c r="K39" i="2"/>
  <c r="K39" i="3"/>
  <c r="L39" i="2"/>
  <c r="L39" i="3"/>
  <c r="M39" i="2"/>
  <c r="M39" i="3"/>
  <c r="N39" i="2"/>
  <c r="N39" i="3"/>
  <c r="P39" i="3"/>
  <c r="D40" i="2"/>
  <c r="D40" i="3"/>
  <c r="E40" i="2"/>
  <c r="E40" i="3"/>
  <c r="F40" i="2"/>
  <c r="F40" i="3"/>
  <c r="G40" i="2"/>
  <c r="G40" i="3"/>
  <c r="H40" i="2"/>
  <c r="H40" i="3"/>
  <c r="I40" i="2"/>
  <c r="I40" i="3"/>
  <c r="J40" i="2"/>
  <c r="J40" i="3"/>
  <c r="K40" i="2"/>
  <c r="K40" i="3"/>
  <c r="L40" i="2"/>
  <c r="L40" i="3"/>
  <c r="M40" i="2"/>
  <c r="M40" i="3"/>
  <c r="N40" i="2"/>
  <c r="N40" i="3"/>
  <c r="P40" i="3"/>
  <c r="D41" i="2"/>
  <c r="D41" i="3"/>
  <c r="E41" i="2"/>
  <c r="E41" i="3"/>
  <c r="F41" i="2"/>
  <c r="F41" i="3"/>
  <c r="G41" i="2"/>
  <c r="G41" i="3"/>
  <c r="H41" i="2"/>
  <c r="H41" i="3"/>
  <c r="I41" i="2"/>
  <c r="I41" i="3"/>
  <c r="J41" i="2"/>
  <c r="J41" i="3"/>
  <c r="K41" i="2"/>
  <c r="K41" i="3"/>
  <c r="L41" i="2"/>
  <c r="L41" i="3"/>
  <c r="M41" i="2"/>
  <c r="M41" i="3"/>
  <c r="N41" i="2"/>
  <c r="N41" i="3"/>
  <c r="P41" i="3"/>
  <c r="D42" i="2"/>
  <c r="D42" i="3"/>
  <c r="E42" i="2"/>
  <c r="E42" i="3"/>
  <c r="F42" i="2"/>
  <c r="F42" i="3"/>
  <c r="G42" i="2"/>
  <c r="G42" i="3"/>
  <c r="H42" i="2"/>
  <c r="H42" i="3"/>
  <c r="I42" i="2"/>
  <c r="I42" i="3"/>
  <c r="J42" i="2"/>
  <c r="J42" i="3"/>
  <c r="K42" i="2"/>
  <c r="K42" i="3"/>
  <c r="L42" i="2"/>
  <c r="L42" i="3"/>
  <c r="M42" i="2"/>
  <c r="M42" i="3"/>
  <c r="N42" i="2"/>
  <c r="N42" i="3"/>
  <c r="P42" i="3"/>
  <c r="D10" i="2"/>
  <c r="D10" i="3"/>
  <c r="E10" i="2"/>
  <c r="E10" i="3"/>
  <c r="F10" i="2"/>
  <c r="F10" i="3"/>
  <c r="G10" i="2"/>
  <c r="G10" i="3"/>
  <c r="H10" i="2"/>
  <c r="H10" i="3"/>
  <c r="I10" i="2"/>
  <c r="I10" i="3"/>
  <c r="J10" i="2"/>
  <c r="J10" i="3"/>
  <c r="K10" i="2"/>
  <c r="K10" i="3"/>
  <c r="L10" i="2"/>
  <c r="L10" i="3"/>
  <c r="M10" i="2"/>
  <c r="M10" i="3"/>
  <c r="N10" i="2"/>
  <c r="N10" i="3"/>
  <c r="P10" i="3"/>
  <c r="C11" i="2"/>
  <c r="C11" i="3"/>
  <c r="C12" i="2"/>
  <c r="C12" i="3"/>
  <c r="C13" i="2"/>
  <c r="C13" i="3"/>
  <c r="C14" i="2"/>
  <c r="C14" i="3"/>
  <c r="C15" i="2"/>
  <c r="C15" i="3"/>
  <c r="C16" i="2"/>
  <c r="C16" i="3"/>
  <c r="C17" i="2"/>
  <c r="C17" i="3"/>
  <c r="C18" i="2"/>
  <c r="C18" i="3"/>
  <c r="C19" i="2"/>
  <c r="C19" i="3"/>
  <c r="C20" i="2"/>
  <c r="C20" i="3"/>
  <c r="C21" i="2"/>
  <c r="C21" i="3"/>
  <c r="C22" i="2"/>
  <c r="C22" i="3"/>
  <c r="C23" i="2"/>
  <c r="C23" i="3"/>
  <c r="C24" i="2"/>
  <c r="C24" i="3"/>
  <c r="C25" i="2"/>
  <c r="C25" i="3"/>
  <c r="C26" i="2"/>
  <c r="C26" i="3"/>
  <c r="C27" i="2"/>
  <c r="C27" i="3"/>
  <c r="C28" i="2"/>
  <c r="C28" i="3"/>
  <c r="C29" i="2"/>
  <c r="C29" i="3"/>
  <c r="C30" i="2"/>
  <c r="C30" i="3"/>
  <c r="C31" i="2"/>
  <c r="C31" i="3"/>
  <c r="C32" i="2"/>
  <c r="C32" i="3"/>
  <c r="C33" i="2"/>
  <c r="C33" i="3"/>
  <c r="C34" i="2"/>
  <c r="C34" i="3"/>
  <c r="C35" i="2"/>
  <c r="C35" i="3"/>
  <c r="C36" i="2"/>
  <c r="C36" i="3"/>
  <c r="C37" i="2"/>
  <c r="C37" i="3"/>
  <c r="C38" i="2"/>
  <c r="C38" i="3"/>
  <c r="C39" i="2"/>
  <c r="C39" i="3"/>
  <c r="C40" i="2"/>
  <c r="C40" i="3"/>
  <c r="C41" i="2"/>
  <c r="C41" i="3"/>
  <c r="C42" i="2"/>
  <c r="C42" i="3"/>
  <c r="D43" i="2"/>
  <c r="E43" i="2"/>
  <c r="F43" i="2"/>
  <c r="G43" i="2"/>
  <c r="H43" i="2"/>
  <c r="I43" i="2"/>
  <c r="J43" i="2"/>
  <c r="K43" i="2"/>
  <c r="L43" i="2"/>
  <c r="M43" i="2"/>
  <c r="N43" i="2"/>
  <c r="C43" i="2"/>
  <c r="C43" i="3"/>
  <c r="D43" i="3"/>
  <c r="E43" i="3"/>
  <c r="F43" i="3"/>
  <c r="G43" i="3"/>
  <c r="H43" i="3"/>
  <c r="I43" i="3"/>
  <c r="J43" i="3"/>
  <c r="K43" i="3"/>
  <c r="L43" i="3"/>
  <c r="M43" i="3"/>
  <c r="N43" i="3"/>
  <c r="C10" i="2"/>
  <c r="C10" i="3"/>
  <c r="D25" i="1"/>
  <c r="N8" i="1"/>
  <c r="H8" i="1"/>
  <c r="C18" i="1"/>
  <c r="C17" i="1"/>
  <c r="C9" i="1"/>
  <c r="C8" i="1"/>
  <c r="W14" i="1"/>
  <c r="V14" i="1"/>
  <c r="U14" i="1"/>
  <c r="T14" i="1"/>
  <c r="S14" i="1"/>
  <c r="R14" i="1"/>
  <c r="Q14" i="1"/>
  <c r="P14" i="1"/>
  <c r="O14" i="1"/>
  <c r="H9" i="1"/>
  <c r="W5" i="1"/>
  <c r="V5" i="1"/>
  <c r="U5" i="1"/>
  <c r="T5" i="1"/>
  <c r="S5" i="1"/>
  <c r="R5" i="1"/>
  <c r="Q5" i="1"/>
  <c r="P5" i="1"/>
  <c r="O5" i="1"/>
</calcChain>
</file>

<file path=xl/sharedStrings.xml><?xml version="1.0" encoding="utf-8"?>
<sst xmlns="http://schemas.openxmlformats.org/spreadsheetml/2006/main" count="317" uniqueCount="71">
  <si>
    <t>2013 energy forecast from CAFinal</t>
  </si>
  <si>
    <t>ID</t>
  </si>
  <si>
    <t>Total</t>
  </si>
  <si>
    <t>Residential</t>
  </si>
  <si>
    <t>GS &lt;50</t>
  </si>
  <si>
    <t>GS 50 to 4,999 kW</t>
  </si>
  <si>
    <t>GS&gt; 50-TOU</t>
  </si>
  <si>
    <t>Co Generation</t>
  </si>
  <si>
    <t>Large Use &gt;5MW</t>
  </si>
  <si>
    <t>Street Light</t>
  </si>
  <si>
    <t>Sentinel</t>
  </si>
  <si>
    <t>Unmetered Scattered Load</t>
  </si>
  <si>
    <t>Embedded Distributor</t>
  </si>
  <si>
    <t>Back-up/Standby Power</t>
  </si>
  <si>
    <t>Billing Data</t>
  </si>
  <si>
    <t>Forecast kWh</t>
  </si>
  <si>
    <t>CEN</t>
  </si>
  <si>
    <t>Forecast kW</t>
  </si>
  <si>
    <t>CDEM</t>
  </si>
  <si>
    <t>2017 energy forecast from CAM updated for COC Dec 2</t>
  </si>
  <si>
    <t>GS&gt;50-Regular</t>
  </si>
  <si>
    <t>Cogeneration</t>
  </si>
  <si>
    <t>Prorating factors:  2017 over 2013</t>
  </si>
  <si>
    <t>Customer Classes</t>
  </si>
  <si>
    <t>CO-INCIDENT PEAK</t>
  </si>
  <si>
    <t>1 CP</t>
  </si>
  <si>
    <t>Transformation CP</t>
  </si>
  <si>
    <t>TCP1</t>
  </si>
  <si>
    <t>Bulk Delivery CP</t>
  </si>
  <si>
    <t>BCP1</t>
  </si>
  <si>
    <t xml:space="preserve">Total Sytem CP </t>
  </si>
  <si>
    <t>DCP1</t>
  </si>
  <si>
    <t>4 CP</t>
  </si>
  <si>
    <t>TCP4</t>
  </si>
  <si>
    <t>BCP4</t>
  </si>
  <si>
    <t>DCP4</t>
  </si>
  <si>
    <t>12 CP</t>
  </si>
  <si>
    <t>TCP12</t>
  </si>
  <si>
    <t>BCP12</t>
  </si>
  <si>
    <t>DCP12</t>
  </si>
  <si>
    <t>NON CO_INCIDENT PEAK</t>
  </si>
  <si>
    <t>1 NCP</t>
  </si>
  <si>
    <t>Classification NCP from 
 Load Data Provider</t>
  </si>
  <si>
    <t>DNCP1</t>
  </si>
  <si>
    <t>Primary NCP</t>
  </si>
  <si>
    <t>PNCP1</t>
  </si>
  <si>
    <t xml:space="preserve"> Line Transformer NCP</t>
  </si>
  <si>
    <t>LTNCP1</t>
  </si>
  <si>
    <t>Secondary NCP</t>
  </si>
  <si>
    <t>SNCP1</t>
  </si>
  <si>
    <t>4 NCP</t>
  </si>
  <si>
    <t>DNCP4</t>
  </si>
  <si>
    <t>PNCP4</t>
  </si>
  <si>
    <t>LTNCP4</t>
  </si>
  <si>
    <t>SNCP4</t>
  </si>
  <si>
    <t>12 NCP</t>
  </si>
  <si>
    <t>DNCP12</t>
  </si>
  <si>
    <t>PNCP12</t>
  </si>
  <si>
    <t>LTNCP12</t>
  </si>
  <si>
    <t>SNCP12</t>
  </si>
  <si>
    <t>Prorated to reflect separate forecasts made in 2017</t>
  </si>
  <si>
    <t>Check</t>
  </si>
  <si>
    <t>LPMA 52   third part</t>
  </si>
  <si>
    <t>LPMA 52 second aprt</t>
  </si>
  <si>
    <t>LPMA 52 first part</t>
  </si>
  <si>
    <t>working file</t>
  </si>
  <si>
    <t>copied for conveniant reference</t>
  </si>
  <si>
    <t>Check Hrs' Use</t>
  </si>
  <si>
    <t>REVENUE TO EXPENSES STATUS QUO%</t>
  </si>
  <si>
    <t>0.00%</t>
  </si>
  <si>
    <t>As 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</si>
</sst>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_-;\-* #,##0_-;_-* &quot;-&quot;_-;_-@_-"/>
    <numFmt numFmtId="165" formatCode="0.000"/>
    <numFmt numFmtId="166" formatCode="_-* #,##0.000_-;\-* #,##0.000_-;_-* &quot;-&quot;_-;_-@_-"/>
    <numFmt numFmtId="167" formatCode="_-* #,##0.00_-;\-* #,##0.00_-;_-* &quot;-&quot;??_-;_-@_-"/>
    <numFmt numFmtId="168" formatCode="0.0%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1" fillId="2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3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167" fontId="0" fillId="0" borderId="0" xfId="0" applyNumberFormat="1" applyAlignment="1">
      <alignment wrapText="1"/>
    </xf>
    <xf numFmtId="43" fontId="0" fillId="3" borderId="0" xfId="0" applyNumberFormat="1" applyFill="1"/>
    <xf numFmtId="0" fontId="0" fillId="3" borderId="0" xfId="0" applyFill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8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umm\Downloads\2013%20CAM%20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umm\Downloads\VECC%2057a%20CAM%2020161202%20modified%20I-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</sheetNames>
    <sheetDataSet>
      <sheetData sheetId="0"/>
      <sheetData sheetId="1"/>
      <sheetData sheetId="2">
        <row r="15">
          <cell r="D15">
            <v>0</v>
          </cell>
        </row>
        <row r="16">
          <cell r="C16" t="str">
            <v>Please Provide a summary of this Run</v>
          </cell>
          <cell r="D16">
            <v>0</v>
          </cell>
        </row>
        <row r="17">
          <cell r="C17" t="str">
            <v>Final Run</v>
          </cell>
          <cell r="D17">
            <v>0</v>
          </cell>
        </row>
        <row r="19">
          <cell r="D19" t="str">
            <v xml:space="preserve">Utility's Class Definition </v>
          </cell>
        </row>
        <row r="20">
          <cell r="C20" t="str">
            <v>Residential</v>
          </cell>
          <cell r="D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</sheetNames>
    <sheetDataSet>
      <sheetData sheetId="0"/>
      <sheetData sheetId="1"/>
      <sheetData sheetId="2">
        <row r="21">
          <cell r="C21" t="str">
            <v>GS &lt;50</v>
          </cell>
        </row>
        <row r="22">
          <cell r="C22" t="str">
            <v>GS&gt;50-Regular</v>
          </cell>
        </row>
        <row r="23">
          <cell r="C23" t="str">
            <v>GS&gt; 50-TOU</v>
          </cell>
        </row>
        <row r="24">
          <cell r="C24" t="str">
            <v>GS &gt;50-Intermediate</v>
          </cell>
          <cell r="D24" t="str">
            <v>Cogeneration</v>
          </cell>
        </row>
        <row r="25">
          <cell r="C25" t="str">
            <v>Large Use &gt;5MW</v>
          </cell>
        </row>
        <row r="26">
          <cell r="C26" t="str">
            <v>Street Light</v>
          </cell>
        </row>
        <row r="27">
          <cell r="C27" t="str">
            <v>Sentinel</v>
          </cell>
        </row>
        <row r="28">
          <cell r="C28" t="str">
            <v>Unmetered Scattered Load</v>
          </cell>
        </row>
        <row r="29">
          <cell r="C29" t="str">
            <v>Embedded Distributor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3"/>
  <sheetViews>
    <sheetView workbookViewId="0"/>
  </sheetViews>
  <sheetFormatPr defaultRowHeight="15" x14ac:dyDescent="0.25"/>
  <cols>
    <col min="1" max="1" width="17.5703125" customWidth="1"/>
    <col min="3" max="3" width="12.85546875" customWidth="1"/>
    <col min="4" max="4" width="13.42578125" customWidth="1"/>
    <col min="6" max="6" width="13" customWidth="1"/>
    <col min="13" max="13" width="11.85546875" customWidth="1"/>
    <col min="14" max="14" width="14" customWidth="1"/>
  </cols>
  <sheetData>
    <row r="1" spans="1:14" x14ac:dyDescent="0.25">
      <c r="A1" t="s">
        <v>64</v>
      </c>
    </row>
    <row r="3" spans="1:14" ht="75" x14ac:dyDescent="0.25">
      <c r="A3" s="8" t="s">
        <v>23</v>
      </c>
      <c r="B3" s="8"/>
      <c r="C3" s="9" t="s">
        <v>2</v>
      </c>
      <c r="D3" s="9" t="s">
        <v>3</v>
      </c>
      <c r="E3" s="9" t="s">
        <v>4</v>
      </c>
      <c r="F3" s="9" t="s">
        <v>20</v>
      </c>
      <c r="G3" s="9" t="s">
        <v>6</v>
      </c>
      <c r="H3" s="9" t="s">
        <v>21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5" x14ac:dyDescent="0.25">
      <c r="A7" s="9" t="s">
        <v>24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25">
      <c r="A9" s="9" t="s">
        <v>25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60" x14ac:dyDescent="0.25">
      <c r="A10" s="9" t="s">
        <v>26</v>
      </c>
      <c r="B10" s="9" t="s">
        <v>27</v>
      </c>
      <c r="C10" s="9">
        <v>609728.6884835962</v>
      </c>
      <c r="D10" s="9">
        <v>247260.00092806719</v>
      </c>
      <c r="E10" s="9">
        <v>72409.001568517342</v>
      </c>
      <c r="F10" s="9">
        <v>256133.79842864929</v>
      </c>
      <c r="G10" s="9">
        <v>0</v>
      </c>
      <c r="H10" s="9">
        <v>4424.9905026472161</v>
      </c>
      <c r="I10" s="9">
        <v>16042.74178219108</v>
      </c>
      <c r="J10" s="9">
        <v>45.628487595918088</v>
      </c>
      <c r="K10" s="9">
        <v>1.6522915506204578</v>
      </c>
      <c r="L10" s="9">
        <v>510.87449437737808</v>
      </c>
      <c r="M10" s="9">
        <v>0</v>
      </c>
      <c r="N10" s="9">
        <v>12900</v>
      </c>
    </row>
    <row r="11" spans="1:14" ht="45" x14ac:dyDescent="0.25">
      <c r="A11" s="9" t="s">
        <v>28</v>
      </c>
      <c r="B11" s="9" t="s">
        <v>29</v>
      </c>
      <c r="C11" s="9">
        <v>609728.6884835962</v>
      </c>
      <c r="D11" s="9">
        <v>247260.00092806719</v>
      </c>
      <c r="E11" s="9">
        <v>72409.001568517342</v>
      </c>
      <c r="F11" s="9">
        <v>256133.79842864929</v>
      </c>
      <c r="G11" s="9">
        <v>0</v>
      </c>
      <c r="H11" s="9">
        <v>4424.9905026472161</v>
      </c>
      <c r="I11" s="9">
        <v>16042.74178219108</v>
      </c>
      <c r="J11" s="9">
        <v>45.628487595918088</v>
      </c>
      <c r="K11" s="9">
        <v>1.6522915506204578</v>
      </c>
      <c r="L11" s="9">
        <v>510.87449437737808</v>
      </c>
      <c r="M11" s="9">
        <v>0</v>
      </c>
      <c r="N11" s="9">
        <v>12900</v>
      </c>
    </row>
    <row r="12" spans="1:14" x14ac:dyDescent="0.25">
      <c r="A12" s="9" t="s">
        <v>30</v>
      </c>
      <c r="B12" s="9" t="s">
        <v>31</v>
      </c>
      <c r="C12" s="9">
        <v>609728.6884835962</v>
      </c>
      <c r="D12" s="9">
        <v>247260.00092806719</v>
      </c>
      <c r="E12" s="9">
        <v>72409.001568517342</v>
      </c>
      <c r="F12" s="9">
        <v>256133.79842864929</v>
      </c>
      <c r="G12" s="9">
        <v>0</v>
      </c>
      <c r="H12" s="9">
        <v>4424.9905026472161</v>
      </c>
      <c r="I12" s="9">
        <v>16042.74178219108</v>
      </c>
      <c r="J12" s="9">
        <v>45.628487595918088</v>
      </c>
      <c r="K12" s="9">
        <v>1.6522915506204578</v>
      </c>
      <c r="L12" s="9">
        <v>510.87449437737808</v>
      </c>
      <c r="M12" s="9">
        <v>0</v>
      </c>
      <c r="N12" s="9">
        <v>12900</v>
      </c>
    </row>
    <row r="13" spans="1:14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9" t="s">
        <v>32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" x14ac:dyDescent="0.25">
      <c r="A15" s="9" t="s">
        <v>26</v>
      </c>
      <c r="B15" s="9" t="s">
        <v>33</v>
      </c>
      <c r="C15" s="9">
        <v>2338763.5821154155</v>
      </c>
      <c r="D15" s="9">
        <v>913281.06777776615</v>
      </c>
      <c r="E15" s="9">
        <v>287005.15452954464</v>
      </c>
      <c r="F15" s="9">
        <v>1001793.243290712</v>
      </c>
      <c r="G15" s="9">
        <v>0</v>
      </c>
      <c r="H15" s="9">
        <v>25005.953479191139</v>
      </c>
      <c r="I15" s="9">
        <v>57845.557603939495</v>
      </c>
      <c r="J15" s="9">
        <v>182.4995503688927</v>
      </c>
      <c r="K15" s="9">
        <v>6.6086447514322177</v>
      </c>
      <c r="L15" s="9">
        <v>2043.4972391414242</v>
      </c>
      <c r="M15" s="9">
        <v>0</v>
      </c>
      <c r="N15" s="9">
        <v>51600</v>
      </c>
    </row>
    <row r="16" spans="1:14" x14ac:dyDescent="0.25">
      <c r="A16" s="9" t="s">
        <v>28</v>
      </c>
      <c r="B16" s="9" t="s">
        <v>34</v>
      </c>
      <c r="C16" s="9">
        <v>2338763.5821154155</v>
      </c>
      <c r="D16" s="9">
        <v>913281.06777776615</v>
      </c>
      <c r="E16" s="9">
        <v>287005.15452954464</v>
      </c>
      <c r="F16" s="9">
        <v>1001793.243290712</v>
      </c>
      <c r="G16" s="9">
        <v>0</v>
      </c>
      <c r="H16" s="9">
        <v>25005.953479191139</v>
      </c>
      <c r="I16" s="9">
        <v>57845.557603939495</v>
      </c>
      <c r="J16" s="9">
        <v>182.4995503688927</v>
      </c>
      <c r="K16" s="9">
        <v>6.6086447514322177</v>
      </c>
      <c r="L16" s="9">
        <v>2043.4972391414242</v>
      </c>
      <c r="M16" s="9">
        <v>0</v>
      </c>
      <c r="N16" s="9">
        <v>51600</v>
      </c>
    </row>
    <row r="17" spans="1:14" x14ac:dyDescent="0.25">
      <c r="A17" s="9" t="s">
        <v>30</v>
      </c>
      <c r="B17" s="9" t="s">
        <v>35</v>
      </c>
      <c r="C17" s="9">
        <v>2338763.5821154155</v>
      </c>
      <c r="D17" s="9">
        <v>913281.06777776615</v>
      </c>
      <c r="E17" s="9">
        <v>287005.15452954464</v>
      </c>
      <c r="F17" s="9">
        <v>1001793.243290712</v>
      </c>
      <c r="G17" s="9">
        <v>0</v>
      </c>
      <c r="H17" s="9">
        <v>25005.953479191139</v>
      </c>
      <c r="I17" s="9">
        <v>57845.557603939495</v>
      </c>
      <c r="J17" s="9">
        <v>182.4995503688927</v>
      </c>
      <c r="K17" s="9">
        <v>6.6086447514322177</v>
      </c>
      <c r="L17" s="9">
        <v>2043.4972391414242</v>
      </c>
      <c r="M17" s="9">
        <v>0</v>
      </c>
      <c r="N17" s="9">
        <v>51600</v>
      </c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 t="s">
        <v>36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" x14ac:dyDescent="0.25">
      <c r="A20" s="9" t="s">
        <v>26</v>
      </c>
      <c r="B20" s="9" t="s">
        <v>37</v>
      </c>
      <c r="C20" s="9">
        <v>5988397.1428750195</v>
      </c>
      <c r="D20" s="9">
        <v>2319996.7882589358</v>
      </c>
      <c r="E20" s="9">
        <v>712509.23407684267</v>
      </c>
      <c r="F20" s="9">
        <v>2577128.3569874614</v>
      </c>
      <c r="G20" s="9">
        <v>0</v>
      </c>
      <c r="H20" s="9">
        <v>46443.451236516179</v>
      </c>
      <c r="I20" s="9">
        <v>136831.61528622796</v>
      </c>
      <c r="J20" s="9">
        <v>31802.924947214233</v>
      </c>
      <c r="K20" s="9">
        <v>1151.6424703938587</v>
      </c>
      <c r="L20" s="9">
        <v>7733.1296114256702</v>
      </c>
      <c r="M20" s="9">
        <v>0</v>
      </c>
      <c r="N20" s="9">
        <v>154800</v>
      </c>
    </row>
    <row r="21" spans="1:14" x14ac:dyDescent="0.25">
      <c r="A21" s="9" t="s">
        <v>28</v>
      </c>
      <c r="B21" s="9" t="s">
        <v>38</v>
      </c>
      <c r="C21" s="9">
        <v>5988397.1428750195</v>
      </c>
      <c r="D21" s="9">
        <v>2319996.7882589358</v>
      </c>
      <c r="E21" s="9">
        <v>712509.23407684267</v>
      </c>
      <c r="F21" s="9">
        <v>2577128.3569874614</v>
      </c>
      <c r="G21" s="9">
        <v>0</v>
      </c>
      <c r="H21" s="9">
        <v>46443.451236516179</v>
      </c>
      <c r="I21" s="9">
        <v>136831.61528622796</v>
      </c>
      <c r="J21" s="9">
        <v>31802.924947214233</v>
      </c>
      <c r="K21" s="9">
        <v>1151.6424703938587</v>
      </c>
      <c r="L21" s="9">
        <v>7733.1296114256702</v>
      </c>
      <c r="M21" s="9">
        <v>0</v>
      </c>
      <c r="N21" s="9">
        <v>154800</v>
      </c>
    </row>
    <row r="22" spans="1:14" x14ac:dyDescent="0.25">
      <c r="A22" s="9" t="s">
        <v>30</v>
      </c>
      <c r="B22" s="9" t="s">
        <v>39</v>
      </c>
      <c r="C22" s="9">
        <v>5988397.1428750195</v>
      </c>
      <c r="D22" s="9">
        <v>2319996.7882589358</v>
      </c>
      <c r="E22" s="9">
        <v>712509.23407684267</v>
      </c>
      <c r="F22" s="9">
        <v>2577128.3569874614</v>
      </c>
      <c r="G22" s="9">
        <v>0</v>
      </c>
      <c r="H22" s="9">
        <v>46443.451236516179</v>
      </c>
      <c r="I22" s="9">
        <v>136831.61528622796</v>
      </c>
      <c r="J22" s="9">
        <v>31802.924947214233</v>
      </c>
      <c r="K22" s="9">
        <v>1151.6424703938587</v>
      </c>
      <c r="L22" s="9">
        <v>7733.1296114256702</v>
      </c>
      <c r="M22" s="9">
        <v>0</v>
      </c>
      <c r="N22" s="9">
        <v>154800</v>
      </c>
    </row>
    <row r="23" spans="1:14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45" x14ac:dyDescent="0.25">
      <c r="A24" s="9" t="s">
        <v>40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9" t="s">
        <v>41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60" x14ac:dyDescent="0.25">
      <c r="A27" s="9" t="s">
        <v>42</v>
      </c>
      <c r="B27" s="9" t="s">
        <v>43</v>
      </c>
      <c r="C27" s="9">
        <v>700578.30063736171</v>
      </c>
      <c r="D27" s="9">
        <v>304461.42455990147</v>
      </c>
      <c r="E27" s="9">
        <v>75863.487642626002</v>
      </c>
      <c r="F27" s="9">
        <v>271897.46882394614</v>
      </c>
      <c r="G27" s="9">
        <v>0</v>
      </c>
      <c r="H27" s="9">
        <v>13562.911012480186</v>
      </c>
      <c r="I27" s="9">
        <v>16422.433727970085</v>
      </c>
      <c r="J27" s="9">
        <v>4562.8484767889777</v>
      </c>
      <c r="K27" s="9">
        <v>165.22914482123454</v>
      </c>
      <c r="L27" s="9">
        <v>742.49724882763383</v>
      </c>
      <c r="M27" s="9">
        <v>0</v>
      </c>
      <c r="N27" s="9">
        <v>12900</v>
      </c>
    </row>
    <row r="28" spans="1:14" x14ac:dyDescent="0.25">
      <c r="A28" s="9" t="s">
        <v>44</v>
      </c>
      <c r="B28" s="9" t="s">
        <v>45</v>
      </c>
      <c r="C28" s="9">
        <v>700578.30063736171</v>
      </c>
      <c r="D28" s="9">
        <v>304461.42455990147</v>
      </c>
      <c r="E28" s="9">
        <v>75863.487642626002</v>
      </c>
      <c r="F28" s="9">
        <v>271897.46882394614</v>
      </c>
      <c r="G28" s="9">
        <v>0</v>
      </c>
      <c r="H28" s="9">
        <v>13562.911012480186</v>
      </c>
      <c r="I28" s="9">
        <v>16422.433727970085</v>
      </c>
      <c r="J28" s="9">
        <v>4562.8484767889777</v>
      </c>
      <c r="K28" s="9">
        <v>165.22914482123454</v>
      </c>
      <c r="L28" s="9">
        <v>742.49724882763383</v>
      </c>
      <c r="M28" s="9">
        <v>0</v>
      </c>
      <c r="N28" s="9">
        <v>12900</v>
      </c>
    </row>
    <row r="29" spans="1:14" ht="30" x14ac:dyDescent="0.25">
      <c r="A29" s="9" t="s">
        <v>46</v>
      </c>
      <c r="B29" s="9" t="s">
        <v>47</v>
      </c>
      <c r="C29" s="9">
        <v>657692.95589691133</v>
      </c>
      <c r="D29" s="9">
        <v>304461.42455990147</v>
      </c>
      <c r="E29" s="9">
        <v>75863.487642626002</v>
      </c>
      <c r="F29" s="9">
        <v>271897.46882394614</v>
      </c>
      <c r="G29" s="9"/>
      <c r="H29" s="9">
        <v>0</v>
      </c>
      <c r="I29" s="9">
        <v>0</v>
      </c>
      <c r="J29" s="9">
        <v>4562.8484767889777</v>
      </c>
      <c r="K29" s="9">
        <v>165.22914482123454</v>
      </c>
      <c r="L29" s="9">
        <v>742.49724882763383</v>
      </c>
      <c r="M29" s="9">
        <v>0</v>
      </c>
      <c r="N29" s="9"/>
    </row>
    <row r="30" spans="1:14" x14ac:dyDescent="0.25">
      <c r="A30" s="9" t="s">
        <v>48</v>
      </c>
      <c r="B30" s="9" t="s">
        <v>49</v>
      </c>
      <c r="C30" s="9">
        <v>657692.95589691133</v>
      </c>
      <c r="D30" s="9">
        <v>304461.42455990147</v>
      </c>
      <c r="E30" s="9">
        <v>75863.487642626002</v>
      </c>
      <c r="F30" s="9">
        <v>271897.46882394614</v>
      </c>
      <c r="G30" s="9"/>
      <c r="H30" s="9">
        <v>0</v>
      </c>
      <c r="I30" s="9">
        <v>0</v>
      </c>
      <c r="J30" s="9">
        <v>4562.8484767889777</v>
      </c>
      <c r="K30" s="9">
        <v>165.22914482123454</v>
      </c>
      <c r="L30" s="9">
        <v>742.49724882763383</v>
      </c>
      <c r="M30" s="9">
        <v>0</v>
      </c>
      <c r="N30" s="9"/>
    </row>
    <row r="31" spans="1:14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5">
      <c r="A32" s="9" t="s">
        <v>50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60" x14ac:dyDescent="0.25">
      <c r="A33" s="9" t="s">
        <v>42</v>
      </c>
      <c r="B33" s="9" t="s">
        <v>51</v>
      </c>
      <c r="C33" s="9">
        <v>2571553.995579313</v>
      </c>
      <c r="D33" s="9">
        <v>1051216.5062218898</v>
      </c>
      <c r="E33" s="9">
        <v>294136.89164555771</v>
      </c>
      <c r="F33" s="9">
        <v>1039588.5431035105</v>
      </c>
      <c r="G33" s="9">
        <v>0</v>
      </c>
      <c r="H33" s="9">
        <v>51142.75843719158</v>
      </c>
      <c r="I33" s="9">
        <v>61986.996689411761</v>
      </c>
      <c r="J33" s="9">
        <v>18251.393907155911</v>
      </c>
      <c r="K33" s="9">
        <v>660.91657928493817</v>
      </c>
      <c r="L33" s="9">
        <v>2969.9889953105353</v>
      </c>
      <c r="M33" s="9">
        <v>0</v>
      </c>
      <c r="N33" s="9">
        <v>51600</v>
      </c>
    </row>
    <row r="34" spans="1:14" x14ac:dyDescent="0.25">
      <c r="A34" s="9" t="s">
        <v>44</v>
      </c>
      <c r="B34" s="9" t="s">
        <v>52</v>
      </c>
      <c r="C34" s="9">
        <v>2571553.995579313</v>
      </c>
      <c r="D34" s="9">
        <v>1051216.5062218898</v>
      </c>
      <c r="E34" s="9">
        <v>294136.89164555771</v>
      </c>
      <c r="F34" s="9">
        <v>1039588.5431035105</v>
      </c>
      <c r="G34" s="9">
        <v>0</v>
      </c>
      <c r="H34" s="9">
        <v>51142.75843719158</v>
      </c>
      <c r="I34" s="9">
        <v>61986.996689411761</v>
      </c>
      <c r="J34" s="9">
        <v>18251.393907155911</v>
      </c>
      <c r="K34" s="9">
        <v>660.91657928493817</v>
      </c>
      <c r="L34" s="9">
        <v>2969.9889953105353</v>
      </c>
      <c r="M34" s="9">
        <v>0</v>
      </c>
      <c r="N34" s="9">
        <v>51600</v>
      </c>
    </row>
    <row r="35" spans="1:14" ht="30" x14ac:dyDescent="0.25">
      <c r="A35" s="9" t="s">
        <v>46</v>
      </c>
      <c r="B35" s="9" t="s">
        <v>53</v>
      </c>
      <c r="C35" s="9">
        <v>2406824.2404527091</v>
      </c>
      <c r="D35" s="9">
        <v>1051216.5062218898</v>
      </c>
      <c r="E35" s="9">
        <v>294136.89164555771</v>
      </c>
      <c r="F35" s="9">
        <v>1039588.5431035105</v>
      </c>
      <c r="G35" s="9"/>
      <c r="H35" s="9">
        <v>0</v>
      </c>
      <c r="I35" s="9">
        <v>0</v>
      </c>
      <c r="J35" s="9">
        <v>18251.393907155911</v>
      </c>
      <c r="K35" s="9">
        <v>660.91657928493817</v>
      </c>
      <c r="L35" s="9">
        <v>2969.9889953105353</v>
      </c>
      <c r="M35" s="9"/>
      <c r="N35" s="9"/>
    </row>
    <row r="36" spans="1:14" x14ac:dyDescent="0.25">
      <c r="A36" s="9" t="s">
        <v>48</v>
      </c>
      <c r="B36" s="9" t="s">
        <v>54</v>
      </c>
      <c r="C36" s="9">
        <v>2406824.2404527091</v>
      </c>
      <c r="D36" s="9">
        <v>1051216.5062218898</v>
      </c>
      <c r="E36" s="9">
        <v>294136.89164555771</v>
      </c>
      <c r="F36" s="9">
        <v>1039588.5431035105</v>
      </c>
      <c r="G36" s="9"/>
      <c r="H36" s="9">
        <v>0</v>
      </c>
      <c r="I36" s="9">
        <v>0</v>
      </c>
      <c r="J36" s="9">
        <v>18251.393907155911</v>
      </c>
      <c r="K36" s="9">
        <v>660.91657928493817</v>
      </c>
      <c r="L36" s="9">
        <v>2969.9889953105353</v>
      </c>
      <c r="M36" s="9"/>
      <c r="N36" s="9"/>
    </row>
    <row r="37" spans="1:14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25">
      <c r="A38" s="9" t="s">
        <v>55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60" x14ac:dyDescent="0.25">
      <c r="A39" s="9" t="s">
        <v>42</v>
      </c>
      <c r="B39" s="9" t="s">
        <v>56</v>
      </c>
      <c r="C39" s="9">
        <v>6679524.0556062628</v>
      </c>
      <c r="D39" s="9">
        <v>2581763.5953803938</v>
      </c>
      <c r="E39" s="9">
        <v>775350.21130424354</v>
      </c>
      <c r="F39" s="9">
        <v>2825227.4906102847</v>
      </c>
      <c r="G39" s="9">
        <v>0</v>
      </c>
      <c r="H39" s="9">
        <v>121035.80022411403</v>
      </c>
      <c r="I39" s="9">
        <v>155752.92043373815</v>
      </c>
      <c r="J39" s="9">
        <v>54705.573531450485</v>
      </c>
      <c r="K39" s="9">
        <v>1980.9895457930547</v>
      </c>
      <c r="L39" s="9">
        <v>8907.4745762443272</v>
      </c>
      <c r="M39" s="9">
        <v>0</v>
      </c>
      <c r="N39" s="9">
        <v>154800</v>
      </c>
    </row>
    <row r="40" spans="1:14" x14ac:dyDescent="0.25">
      <c r="A40" s="9" t="s">
        <v>44</v>
      </c>
      <c r="B40" s="9" t="s">
        <v>57</v>
      </c>
      <c r="C40" s="9">
        <v>6679524.0556062628</v>
      </c>
      <c r="D40" s="9">
        <v>2581763.5953803938</v>
      </c>
      <c r="E40" s="9">
        <v>775350.21130424354</v>
      </c>
      <c r="F40" s="9">
        <v>2825227.4906102847</v>
      </c>
      <c r="G40" s="9">
        <v>0</v>
      </c>
      <c r="H40" s="9">
        <v>121035.80022411403</v>
      </c>
      <c r="I40" s="9">
        <v>155752.92043373815</v>
      </c>
      <c r="J40" s="9">
        <v>54705.573531450485</v>
      </c>
      <c r="K40" s="9">
        <v>1980.9895457930547</v>
      </c>
      <c r="L40" s="9">
        <v>8907.4745762443272</v>
      </c>
      <c r="M40" s="9">
        <v>0</v>
      </c>
      <c r="N40" s="9">
        <v>154800</v>
      </c>
    </row>
    <row r="41" spans="1:14" ht="30" x14ac:dyDescent="0.25">
      <c r="A41" s="9" t="s">
        <v>46</v>
      </c>
      <c r="B41" s="9" t="s">
        <v>58</v>
      </c>
      <c r="C41" s="9">
        <v>5203964.0722284848</v>
      </c>
      <c r="D41" s="9">
        <v>2581763.5953803938</v>
      </c>
      <c r="E41" s="9">
        <v>775350.21130424354</v>
      </c>
      <c r="F41" s="9">
        <v>1726064.4276662455</v>
      </c>
      <c r="G41" s="9">
        <v>0</v>
      </c>
      <c r="H41" s="9">
        <v>55191.800224114035</v>
      </c>
      <c r="I41" s="9">
        <v>0</v>
      </c>
      <c r="J41" s="9">
        <v>54705.573531450485</v>
      </c>
      <c r="K41" s="9">
        <v>1980.9895457930547</v>
      </c>
      <c r="L41" s="9">
        <v>8907.4745762443272</v>
      </c>
      <c r="M41" s="9"/>
      <c r="N41" s="9"/>
    </row>
    <row r="42" spans="1:14" x14ac:dyDescent="0.25">
      <c r="A42" s="9" t="s">
        <v>48</v>
      </c>
      <c r="B42" s="9" t="s">
        <v>59</v>
      </c>
      <c r="C42" s="9">
        <v>5203964.0722284848</v>
      </c>
      <c r="D42" s="9">
        <v>2581763.5953803938</v>
      </c>
      <c r="E42" s="9">
        <v>775350.21130424354</v>
      </c>
      <c r="F42" s="9">
        <v>1726064.4276662455</v>
      </c>
      <c r="G42" s="9"/>
      <c r="H42" s="9">
        <v>55191.800224114035</v>
      </c>
      <c r="I42" s="9">
        <v>0</v>
      </c>
      <c r="J42" s="9">
        <v>54705.573531450485</v>
      </c>
      <c r="K42" s="9">
        <v>1980.9895457930547</v>
      </c>
      <c r="L42" s="9">
        <v>8907.4745762443272</v>
      </c>
      <c r="M42" s="9"/>
      <c r="N42" s="9"/>
    </row>
    <row r="43" spans="1:14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25"/>
  <sheetViews>
    <sheetView workbookViewId="0">
      <selection activeCell="E17" sqref="E17"/>
    </sheetView>
  </sheetViews>
  <sheetFormatPr defaultRowHeight="15" x14ac:dyDescent="0.25"/>
  <cols>
    <col min="1" max="1" width="15.28515625" customWidth="1"/>
    <col min="3" max="3" width="19" customWidth="1"/>
    <col min="4" max="4" width="14.140625" customWidth="1"/>
    <col min="5" max="5" width="13.7109375" customWidth="1"/>
    <col min="6" max="6" width="15.5703125" customWidth="1"/>
    <col min="8" max="8" width="16.5703125" customWidth="1"/>
    <col min="9" max="9" width="13.5703125" customWidth="1"/>
    <col min="10" max="10" width="14" customWidth="1"/>
    <col min="11" max="11" width="12.5703125" bestFit="1" customWidth="1"/>
    <col min="12" max="12" width="15.7109375" customWidth="1"/>
    <col min="14" max="14" width="14" customWidth="1"/>
  </cols>
  <sheetData>
    <row r="1" spans="1:23" x14ac:dyDescent="0.25">
      <c r="A1" t="s">
        <v>65</v>
      </c>
    </row>
    <row r="3" spans="1:23" x14ac:dyDescent="0.25">
      <c r="A3" t="s">
        <v>0</v>
      </c>
    </row>
    <row r="5" spans="1:23" x14ac:dyDescent="0.25">
      <c r="B5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>
        <f>IF('[1]I2 LDC class'!$D12="",'[1]I2 LDC class'!$C12,'[1]I2 LDC class'!$D12)</f>
        <v>0</v>
      </c>
      <c r="P5" s="1">
        <f>IF('[1]I2 LDC class'!$D13="",'[1]I2 LDC class'!$C13,'[1]I2 LDC class'!$D13)</f>
        <v>0</v>
      </c>
      <c r="Q5" s="1">
        <f>IF('[1]I2 LDC class'!$D14="",'[1]I2 LDC class'!$C14,'[1]I2 LDC class'!$D14)</f>
        <v>0</v>
      </c>
      <c r="R5" s="1">
        <f>IF('[1]I2 LDC class'!$D15="",'[1]I2 LDC class'!$C15,'[1]I2 LDC class'!$D15)</f>
        <v>0</v>
      </c>
      <c r="S5" s="1" t="str">
        <f>IF('[1]I2 LDC class'!$D16="",'[1]I2 LDC class'!$C16,'[1]I2 LDC class'!$D16)</f>
        <v>Please Provide a summary of this Run</v>
      </c>
      <c r="T5" s="1" t="str">
        <f>IF('[1]I2 LDC class'!$D17="",'[1]I2 LDC class'!$C17,'[1]I2 LDC class'!$D17)</f>
        <v>Final Run</v>
      </c>
      <c r="U5" s="1">
        <f>IF('[1]I2 LDC class'!$D18="",'[1]I2 LDC class'!$C18,'[1]I2 LDC class'!$D18)</f>
        <v>0</v>
      </c>
      <c r="V5" s="1" t="str">
        <f>IF('[1]I2 LDC class'!$D19="",'[1]I2 LDC class'!$C19,'[1]I2 LDC class'!$D19)</f>
        <v xml:space="preserve">Utility's Class Definition </v>
      </c>
      <c r="W5" s="1" t="str">
        <f>IF('[1]I2 LDC class'!$D20="",'[1]I2 LDC class'!$C20,'[1]I2 LDC class'!$D20)</f>
        <v>Residential</v>
      </c>
    </row>
    <row r="6" spans="1:23" x14ac:dyDescent="0.25">
      <c r="A6" t="s">
        <v>14</v>
      </c>
    </row>
    <row r="8" spans="1:23" x14ac:dyDescent="0.25">
      <c r="A8" t="s">
        <v>15</v>
      </c>
      <c r="B8" t="s">
        <v>16</v>
      </c>
      <c r="C8" s="1">
        <f>SUM(D8:N8)</f>
        <v>3320872357</v>
      </c>
      <c r="D8" s="1">
        <v>1085576654</v>
      </c>
      <c r="E8" s="1">
        <v>398880653</v>
      </c>
      <c r="F8" s="1">
        <v>1570040805</v>
      </c>
      <c r="G8" s="1"/>
      <c r="H8" s="12">
        <f>40595514*(H17/(H17+N17))</f>
        <v>12114397.469619719</v>
      </c>
      <c r="I8" s="1">
        <v>196152208</v>
      </c>
      <c r="J8" s="1">
        <v>23918927</v>
      </c>
      <c r="K8" s="1">
        <v>775203</v>
      </c>
      <c r="L8" s="1">
        <v>4932393</v>
      </c>
      <c r="M8" s="1"/>
      <c r="N8" s="12">
        <f>40595514*(N17/(H17+N17))</f>
        <v>28481116.530380279</v>
      </c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t="s">
        <v>17</v>
      </c>
      <c r="B9" t="s">
        <v>18</v>
      </c>
      <c r="C9" s="1">
        <f>SUM(D9:N9)</f>
        <v>4591487</v>
      </c>
      <c r="D9" s="1"/>
      <c r="E9" s="1"/>
      <c r="F9" s="1">
        <v>3932952</v>
      </c>
      <c r="G9" s="1"/>
      <c r="H9" s="1">
        <f>198593-N9</f>
        <v>43793</v>
      </c>
      <c r="I9" s="1">
        <v>390735</v>
      </c>
      <c r="J9" s="1">
        <v>67093</v>
      </c>
      <c r="K9" s="1">
        <v>2114</v>
      </c>
      <c r="L9" s="1"/>
      <c r="M9" s="1"/>
      <c r="N9" s="1">
        <v>154800</v>
      </c>
      <c r="O9" s="1"/>
      <c r="P9" s="1"/>
      <c r="Q9" s="1"/>
      <c r="R9" s="1"/>
      <c r="S9" s="1"/>
      <c r="T9" s="1"/>
      <c r="U9" s="1"/>
      <c r="V9" s="1"/>
      <c r="W9" s="1"/>
    </row>
    <row r="11" spans="1:23" x14ac:dyDescent="0.25">
      <c r="H11" s="13" t="s">
        <v>60</v>
      </c>
      <c r="I11" s="13"/>
      <c r="J11" s="13"/>
      <c r="K11" s="13"/>
    </row>
    <row r="12" spans="1:23" x14ac:dyDescent="0.25">
      <c r="A12" t="s">
        <v>19</v>
      </c>
    </row>
    <row r="14" spans="1:23" ht="63.75" x14ac:dyDescent="0.25">
      <c r="A14" s="2"/>
      <c r="B14" s="3" t="s">
        <v>1</v>
      </c>
      <c r="C14" s="4" t="s">
        <v>2</v>
      </c>
      <c r="D14" s="5" t="s">
        <v>3</v>
      </c>
      <c r="E14" s="5" t="s">
        <v>4</v>
      </c>
      <c r="F14" s="5" t="s">
        <v>20</v>
      </c>
      <c r="G14" s="5" t="s">
        <v>6</v>
      </c>
      <c r="H14" s="5" t="s">
        <v>21</v>
      </c>
      <c r="I14" s="5" t="s">
        <v>8</v>
      </c>
      <c r="J14" s="5" t="s">
        <v>9</v>
      </c>
      <c r="K14" s="5" t="s">
        <v>10</v>
      </c>
      <c r="L14" s="5" t="s">
        <v>11</v>
      </c>
      <c r="M14" s="5" t="s">
        <v>12</v>
      </c>
      <c r="N14" s="5" t="s">
        <v>13</v>
      </c>
      <c r="O14" s="1" t="str">
        <f>IF('[2]I2 LDC class'!$D21="",'[2]I2 LDC class'!$C21,'[2]I2 LDC class'!$D21)</f>
        <v>GS &lt;50</v>
      </c>
      <c r="P14" s="1" t="str">
        <f>IF('[2]I2 LDC class'!$D22="",'[2]I2 LDC class'!$C22,'[2]I2 LDC class'!$D22)</f>
        <v>GS&gt;50-Regular</v>
      </c>
      <c r="Q14" s="1" t="str">
        <f>IF('[2]I2 LDC class'!$D23="",'[2]I2 LDC class'!$C23,'[2]I2 LDC class'!$D23)</f>
        <v>GS&gt; 50-TOU</v>
      </c>
      <c r="R14" s="1" t="str">
        <f>IF('[2]I2 LDC class'!$D24="",'[2]I2 LDC class'!$C24,'[2]I2 LDC class'!$D24)</f>
        <v>Cogeneration</v>
      </c>
      <c r="S14" s="1" t="str">
        <f>IF('[2]I2 LDC class'!$D25="",'[2]I2 LDC class'!$C25,'[2]I2 LDC class'!$D25)</f>
        <v>Large Use &gt;5MW</v>
      </c>
      <c r="T14" s="1" t="str">
        <f>IF('[2]I2 LDC class'!$D26="",'[2]I2 LDC class'!$C26,'[2]I2 LDC class'!$D26)</f>
        <v>Street Light</v>
      </c>
      <c r="U14" s="1" t="str">
        <f>IF('[2]I2 LDC class'!$D27="",'[2]I2 LDC class'!$C27,'[2]I2 LDC class'!$D27)</f>
        <v>Sentinel</v>
      </c>
      <c r="V14" s="1" t="str">
        <f>IF('[2]I2 LDC class'!$D28="",'[2]I2 LDC class'!$C28,'[2]I2 LDC class'!$D28)</f>
        <v>Unmetered Scattered Load</v>
      </c>
      <c r="W14" s="1" t="str">
        <f>IF('[2]I2 LDC class'!$D29="",'[2]I2 LDC class'!$C29,'[2]I2 LDC class'!$D29)</f>
        <v>Embedded Distributor</v>
      </c>
    </row>
    <row r="15" spans="1:23" x14ac:dyDescent="0.25">
      <c r="A15" t="s">
        <v>14</v>
      </c>
    </row>
    <row r="17" spans="1:23" x14ac:dyDescent="0.25">
      <c r="A17" t="s">
        <v>15</v>
      </c>
      <c r="B17" t="s">
        <v>16</v>
      </c>
      <c r="C17" s="1">
        <f>SUM(D17:N17)</f>
        <v>3070021511.3862252</v>
      </c>
      <c r="D17" s="1">
        <v>1068671798.456355</v>
      </c>
      <c r="E17" s="1">
        <v>371911862.77167046</v>
      </c>
      <c r="F17" s="1">
        <v>1486650046.6505949</v>
      </c>
      <c r="G17" s="1"/>
      <c r="H17" s="1">
        <v>10203346.238968089</v>
      </c>
      <c r="I17" s="1">
        <v>82923504.696098775</v>
      </c>
      <c r="J17" s="1">
        <v>19502488</v>
      </c>
      <c r="K17" s="1">
        <v>706221</v>
      </c>
      <c r="L17" s="1">
        <v>5464035</v>
      </c>
      <c r="M17" s="1"/>
      <c r="N17" s="1">
        <v>23988208.572538253</v>
      </c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t="s">
        <v>17</v>
      </c>
      <c r="B18" t="s">
        <v>18</v>
      </c>
      <c r="C18" s="1">
        <f>SUM(D18:N18)</f>
        <v>4214804.3712908421</v>
      </c>
      <c r="D18" s="1"/>
      <c r="E18" s="1"/>
      <c r="F18" s="1">
        <v>3778018.43830118</v>
      </c>
      <c r="G18" s="1"/>
      <c r="H18" s="1">
        <v>65843.932989662659</v>
      </c>
      <c r="I18" s="1">
        <v>159628</v>
      </c>
      <c r="J18" s="1">
        <v>54607</v>
      </c>
      <c r="K18" s="1">
        <v>1907</v>
      </c>
      <c r="L18" s="1"/>
      <c r="M18" s="1"/>
      <c r="N18" s="1">
        <v>154800</v>
      </c>
      <c r="O18" s="1"/>
      <c r="P18" s="1"/>
      <c r="Q18" s="1"/>
      <c r="R18" s="1"/>
      <c r="S18" s="1"/>
      <c r="T18" s="1"/>
      <c r="U18" s="1"/>
      <c r="V18" s="1"/>
      <c r="W18" s="1"/>
    </row>
    <row r="23" spans="1:23" x14ac:dyDescent="0.25">
      <c r="A23" t="s">
        <v>22</v>
      </c>
    </row>
    <row r="25" spans="1:23" x14ac:dyDescent="0.25">
      <c r="D25" s="7">
        <f>D17/D8</f>
        <v>0.98442776428421142</v>
      </c>
      <c r="E25" s="7">
        <f t="shared" ref="E25:N25" si="0">E17/E8</f>
        <v>0.93238882351025043</v>
      </c>
      <c r="F25" s="7">
        <f t="shared" si="0"/>
        <v>0.94688624774347496</v>
      </c>
      <c r="G25" s="7"/>
      <c r="H25" s="7">
        <f t="shared" si="0"/>
        <v>0.84224958480649725</v>
      </c>
      <c r="I25" s="7">
        <f t="shared" si="0"/>
        <v>0.42275080939236115</v>
      </c>
      <c r="J25" s="7">
        <f t="shared" si="0"/>
        <v>0.81535797989600456</v>
      </c>
      <c r="K25" s="7">
        <f t="shared" si="0"/>
        <v>0.91101427626054077</v>
      </c>
      <c r="L25" s="7">
        <f t="shared" si="0"/>
        <v>1.1077858151205713</v>
      </c>
      <c r="M25" s="7"/>
      <c r="N25" s="7">
        <f t="shared" si="0"/>
        <v>0.84224958480649714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43"/>
  <sheetViews>
    <sheetView workbookViewId="0">
      <selection activeCell="C10" sqref="C10"/>
    </sheetView>
  </sheetViews>
  <sheetFormatPr defaultRowHeight="15" x14ac:dyDescent="0.25"/>
  <cols>
    <col min="1" max="1" width="17.5703125" customWidth="1"/>
    <col min="3" max="3" width="12.85546875" customWidth="1"/>
    <col min="4" max="4" width="12.42578125" customWidth="1"/>
    <col min="6" max="6" width="13.28515625" customWidth="1"/>
    <col min="7" max="7" width="11.28515625" customWidth="1"/>
    <col min="8" max="8" width="11.42578125" customWidth="1"/>
    <col min="10" max="10" width="12.140625" customWidth="1"/>
    <col min="12" max="12" width="11.7109375" customWidth="1"/>
    <col min="13" max="13" width="11.28515625" customWidth="1"/>
    <col min="14" max="14" width="12.28515625" customWidth="1"/>
  </cols>
  <sheetData>
    <row r="1" spans="1:14" x14ac:dyDescent="0.25">
      <c r="A1" t="s">
        <v>66</v>
      </c>
    </row>
    <row r="3" spans="1:14" ht="75" x14ac:dyDescent="0.25">
      <c r="A3" s="8" t="s">
        <v>23</v>
      </c>
      <c r="B3" s="8"/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5" x14ac:dyDescent="0.25">
      <c r="A7" s="9" t="s">
        <v>24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25">
      <c r="A9" s="9" t="s">
        <v>25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60" x14ac:dyDescent="0.25">
      <c r="A10" s="9" t="s">
        <v>26</v>
      </c>
      <c r="B10" s="9" t="s">
        <v>27</v>
      </c>
      <c r="C10" s="9">
        <v>639483</v>
      </c>
      <c r="D10" s="9">
        <v>254093</v>
      </c>
      <c r="E10" s="9">
        <v>90264</v>
      </c>
      <c r="F10" s="9">
        <v>257741</v>
      </c>
      <c r="G10" s="9">
        <v>0</v>
      </c>
      <c r="H10" s="9">
        <v>1556</v>
      </c>
      <c r="I10" s="9">
        <v>27796</v>
      </c>
      <c r="J10" s="9">
        <v>55</v>
      </c>
      <c r="K10" s="9">
        <v>3</v>
      </c>
      <c r="L10" s="9">
        <v>536</v>
      </c>
      <c r="M10" s="9">
        <v>0</v>
      </c>
      <c r="N10" s="9">
        <v>7439</v>
      </c>
    </row>
    <row r="11" spans="1:14" ht="45" x14ac:dyDescent="0.25">
      <c r="A11" s="9" t="s">
        <v>28</v>
      </c>
      <c r="B11" s="9" t="s">
        <v>29</v>
      </c>
      <c r="C11" s="9">
        <v>639483</v>
      </c>
      <c r="D11" s="9">
        <v>254093</v>
      </c>
      <c r="E11" s="9">
        <v>90264</v>
      </c>
      <c r="F11" s="9">
        <v>257741</v>
      </c>
      <c r="G11" s="9">
        <v>0</v>
      </c>
      <c r="H11" s="9">
        <v>1556</v>
      </c>
      <c r="I11" s="9">
        <v>27796</v>
      </c>
      <c r="J11" s="9">
        <v>55</v>
      </c>
      <c r="K11" s="9">
        <v>3</v>
      </c>
      <c r="L11" s="9">
        <v>536</v>
      </c>
      <c r="M11" s="9">
        <v>0</v>
      </c>
      <c r="N11" s="9">
        <v>7439</v>
      </c>
    </row>
    <row r="12" spans="1:14" x14ac:dyDescent="0.25">
      <c r="A12" s="9" t="s">
        <v>30</v>
      </c>
      <c r="B12" s="9" t="s">
        <v>31</v>
      </c>
      <c r="C12" s="9">
        <v>639483</v>
      </c>
      <c r="D12" s="9">
        <v>254093</v>
      </c>
      <c r="E12" s="9">
        <v>90264</v>
      </c>
      <c r="F12" s="9">
        <v>257741</v>
      </c>
      <c r="G12" s="9"/>
      <c r="H12" s="9">
        <v>1556</v>
      </c>
      <c r="I12" s="9">
        <v>27796</v>
      </c>
      <c r="J12" s="9">
        <v>55</v>
      </c>
      <c r="K12" s="9">
        <v>3</v>
      </c>
      <c r="L12" s="9">
        <v>536</v>
      </c>
      <c r="M12" s="9"/>
      <c r="N12" s="9">
        <v>7439</v>
      </c>
    </row>
    <row r="13" spans="1:14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9" t="s">
        <v>32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" x14ac:dyDescent="0.25">
      <c r="A15" s="9" t="s">
        <v>26</v>
      </c>
      <c r="B15" s="9" t="s">
        <v>33</v>
      </c>
      <c r="C15" s="9">
        <v>2326403</v>
      </c>
      <c r="D15" s="9">
        <v>960885</v>
      </c>
      <c r="E15" s="9">
        <v>259690</v>
      </c>
      <c r="F15" s="9">
        <v>952602</v>
      </c>
      <c r="G15" s="9">
        <v>0</v>
      </c>
      <c r="H15" s="9">
        <v>6089</v>
      </c>
      <c r="I15" s="9">
        <v>109844</v>
      </c>
      <c r="J15" s="9">
        <v>5711</v>
      </c>
      <c r="K15" s="9">
        <v>153</v>
      </c>
      <c r="L15" s="9">
        <v>2324</v>
      </c>
      <c r="M15" s="9">
        <v>0</v>
      </c>
      <c r="N15" s="9">
        <v>29105</v>
      </c>
    </row>
    <row r="16" spans="1:14" x14ac:dyDescent="0.25">
      <c r="A16" s="9" t="s">
        <v>28</v>
      </c>
      <c r="B16" s="9" t="s">
        <v>34</v>
      </c>
      <c r="C16" s="9">
        <v>2326403</v>
      </c>
      <c r="D16" s="9">
        <v>960885</v>
      </c>
      <c r="E16" s="9">
        <v>259690</v>
      </c>
      <c r="F16" s="9">
        <v>952602</v>
      </c>
      <c r="G16" s="9">
        <v>0</v>
      </c>
      <c r="H16" s="9">
        <v>6089</v>
      </c>
      <c r="I16" s="9">
        <v>109844</v>
      </c>
      <c r="J16" s="9">
        <v>5711</v>
      </c>
      <c r="K16" s="9">
        <v>153</v>
      </c>
      <c r="L16" s="9">
        <v>2324</v>
      </c>
      <c r="M16" s="9">
        <v>0</v>
      </c>
      <c r="N16" s="9">
        <v>29105</v>
      </c>
    </row>
    <row r="17" spans="1:14" x14ac:dyDescent="0.25">
      <c r="A17" s="9" t="s">
        <v>30</v>
      </c>
      <c r="B17" s="9" t="s">
        <v>35</v>
      </c>
      <c r="C17" s="9">
        <v>2326403</v>
      </c>
      <c r="D17" s="9">
        <v>960885</v>
      </c>
      <c r="E17" s="9">
        <v>259690</v>
      </c>
      <c r="F17" s="9">
        <v>952602</v>
      </c>
      <c r="G17" s="9"/>
      <c r="H17" s="9">
        <v>6089</v>
      </c>
      <c r="I17" s="9">
        <v>109844</v>
      </c>
      <c r="J17" s="9">
        <v>5711</v>
      </c>
      <c r="K17" s="9">
        <v>153</v>
      </c>
      <c r="L17" s="9">
        <v>2324</v>
      </c>
      <c r="M17" s="9"/>
      <c r="N17" s="9">
        <v>29105</v>
      </c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 t="s">
        <v>36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" x14ac:dyDescent="0.25">
      <c r="A20" s="9" t="s">
        <v>26</v>
      </c>
      <c r="B20" s="9" t="s">
        <v>37</v>
      </c>
      <c r="C20" s="9">
        <v>6045754</v>
      </c>
      <c r="D20" s="9">
        <v>2309068</v>
      </c>
      <c r="E20" s="9">
        <v>701613</v>
      </c>
      <c r="F20" s="9">
        <v>2610357</v>
      </c>
      <c r="G20" s="9">
        <v>0</v>
      </c>
      <c r="H20" s="9">
        <v>10462</v>
      </c>
      <c r="I20" s="9">
        <v>311888</v>
      </c>
      <c r="J20" s="9">
        <v>44092</v>
      </c>
      <c r="K20" s="9">
        <v>1350</v>
      </c>
      <c r="L20" s="9">
        <v>6910</v>
      </c>
      <c r="M20" s="9">
        <v>0</v>
      </c>
      <c r="N20" s="9">
        <v>50014</v>
      </c>
    </row>
    <row r="21" spans="1:14" x14ac:dyDescent="0.25">
      <c r="A21" s="9" t="s">
        <v>28</v>
      </c>
      <c r="B21" s="9" t="s">
        <v>38</v>
      </c>
      <c r="C21" s="9">
        <v>6045754</v>
      </c>
      <c r="D21" s="9">
        <v>2309068</v>
      </c>
      <c r="E21" s="9">
        <v>701613</v>
      </c>
      <c r="F21" s="9">
        <v>2610357</v>
      </c>
      <c r="G21" s="9">
        <v>0</v>
      </c>
      <c r="H21" s="9">
        <v>10462</v>
      </c>
      <c r="I21" s="9">
        <v>311888</v>
      </c>
      <c r="J21" s="9">
        <v>44092</v>
      </c>
      <c r="K21" s="9">
        <v>1350</v>
      </c>
      <c r="L21" s="9">
        <v>6910</v>
      </c>
      <c r="M21" s="9">
        <v>0</v>
      </c>
      <c r="N21" s="9">
        <v>50014</v>
      </c>
    </row>
    <row r="22" spans="1:14" x14ac:dyDescent="0.25">
      <c r="A22" s="9" t="s">
        <v>30</v>
      </c>
      <c r="B22" s="9" t="s">
        <v>39</v>
      </c>
      <c r="C22" s="9">
        <v>6045754</v>
      </c>
      <c r="D22" s="9">
        <v>2309068</v>
      </c>
      <c r="E22" s="9">
        <v>701613</v>
      </c>
      <c r="F22" s="9">
        <v>2610357</v>
      </c>
      <c r="G22" s="9"/>
      <c r="H22" s="9">
        <v>10462</v>
      </c>
      <c r="I22" s="9">
        <v>311888</v>
      </c>
      <c r="J22" s="9">
        <v>44092</v>
      </c>
      <c r="K22" s="9">
        <v>1350</v>
      </c>
      <c r="L22" s="9">
        <v>6910</v>
      </c>
      <c r="M22" s="9"/>
      <c r="N22" s="9">
        <v>50014</v>
      </c>
    </row>
    <row r="23" spans="1:14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45" x14ac:dyDescent="0.25">
      <c r="A24" s="9" t="s">
        <v>40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9" t="s">
        <v>41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60" x14ac:dyDescent="0.25">
      <c r="A27" s="9" t="s">
        <v>42</v>
      </c>
      <c r="B27" s="9" t="s">
        <v>43</v>
      </c>
      <c r="C27" s="9">
        <v>709617</v>
      </c>
      <c r="D27" s="9">
        <v>284006</v>
      </c>
      <c r="E27" s="9">
        <v>97116</v>
      </c>
      <c r="F27" s="9">
        <v>268792</v>
      </c>
      <c r="G27" s="9"/>
      <c r="H27" s="9">
        <v>3453</v>
      </c>
      <c r="I27" s="9">
        <v>33192</v>
      </c>
      <c r="J27" s="9">
        <v>5620</v>
      </c>
      <c r="K27" s="9">
        <v>253</v>
      </c>
      <c r="L27" s="9">
        <v>680</v>
      </c>
      <c r="M27" s="9"/>
      <c r="N27" s="9">
        <v>16505</v>
      </c>
    </row>
    <row r="28" spans="1:14" x14ac:dyDescent="0.25">
      <c r="A28" s="9" t="s">
        <v>44</v>
      </c>
      <c r="B28" s="9" t="s">
        <v>45</v>
      </c>
      <c r="C28" s="9">
        <v>709617</v>
      </c>
      <c r="D28" s="9">
        <v>284006</v>
      </c>
      <c r="E28" s="9">
        <v>97116</v>
      </c>
      <c r="F28" s="9">
        <v>268792</v>
      </c>
      <c r="G28" s="9">
        <v>0</v>
      </c>
      <c r="H28" s="9">
        <v>3453</v>
      </c>
      <c r="I28" s="9">
        <v>33192</v>
      </c>
      <c r="J28" s="9">
        <v>5620</v>
      </c>
      <c r="K28" s="9">
        <v>253</v>
      </c>
      <c r="L28" s="9">
        <v>680</v>
      </c>
      <c r="M28" s="9">
        <v>0</v>
      </c>
      <c r="N28" s="9">
        <v>16505</v>
      </c>
    </row>
    <row r="29" spans="1:14" ht="30" x14ac:dyDescent="0.25">
      <c r="A29" s="9" t="s">
        <v>46</v>
      </c>
      <c r="B29" s="9" t="s">
        <v>47</v>
      </c>
      <c r="C29" s="9">
        <v>637654.07756059873</v>
      </c>
      <c r="D29" s="9">
        <v>284006</v>
      </c>
      <c r="E29" s="9">
        <v>97099.751093577695</v>
      </c>
      <c r="F29" s="9">
        <v>247120.44283995187</v>
      </c>
      <c r="G29" s="9"/>
      <c r="H29" s="9">
        <v>2302</v>
      </c>
      <c r="I29" s="9">
        <v>0</v>
      </c>
      <c r="J29" s="9">
        <v>5620</v>
      </c>
      <c r="K29" s="9">
        <v>253</v>
      </c>
      <c r="L29" s="9">
        <v>1252.8836270691459</v>
      </c>
      <c r="M29" s="9"/>
      <c r="N29" s="9">
        <v>0</v>
      </c>
    </row>
    <row r="30" spans="1:14" x14ac:dyDescent="0.25">
      <c r="A30" s="9" t="s">
        <v>48</v>
      </c>
      <c r="B30" s="9" t="s">
        <v>49</v>
      </c>
      <c r="C30" s="9">
        <v>400560.77310813178</v>
      </c>
      <c r="D30" s="9">
        <v>284006</v>
      </c>
      <c r="E30" s="9">
        <v>97099.751093577695</v>
      </c>
      <c r="F30" s="9">
        <v>10027.138387484958</v>
      </c>
      <c r="G30" s="9"/>
      <c r="H30" s="9">
        <v>2302</v>
      </c>
      <c r="I30" s="9">
        <v>0</v>
      </c>
      <c r="J30" s="9">
        <v>5620</v>
      </c>
      <c r="K30" s="9">
        <v>253</v>
      </c>
      <c r="L30" s="9">
        <v>1252.8836270691459</v>
      </c>
      <c r="M30" s="9"/>
      <c r="N30" s="9">
        <v>0</v>
      </c>
    </row>
    <row r="31" spans="1:14" x14ac:dyDescent="0.25">
      <c r="A31" s="9"/>
      <c r="B31" s="9"/>
      <c r="C31" s="9"/>
      <c r="D31" s="9"/>
      <c r="E31" s="10"/>
      <c r="F31" s="10"/>
      <c r="G31" s="10"/>
      <c r="H31" s="10"/>
      <c r="I31" s="10"/>
      <c r="J31" s="9"/>
      <c r="K31" s="9"/>
      <c r="L31" s="9"/>
      <c r="M31" s="9"/>
      <c r="N31" s="9"/>
    </row>
    <row r="32" spans="1:14" x14ac:dyDescent="0.25">
      <c r="A32" s="9" t="s">
        <v>50</v>
      </c>
      <c r="B32" s="9"/>
      <c r="C32" s="9"/>
      <c r="D32" s="9"/>
      <c r="E32" s="10"/>
      <c r="F32" s="10"/>
      <c r="G32" s="10"/>
      <c r="H32" s="10"/>
      <c r="I32" s="10"/>
      <c r="J32" s="9"/>
      <c r="K32" s="9"/>
      <c r="L32" s="9"/>
      <c r="M32" s="9"/>
      <c r="N32" s="9"/>
    </row>
    <row r="33" spans="1:14" ht="60" x14ac:dyDescent="0.25">
      <c r="A33" s="9" t="s">
        <v>42</v>
      </c>
      <c r="B33" s="9" t="s">
        <v>51</v>
      </c>
      <c r="C33" s="9">
        <v>2627049</v>
      </c>
      <c r="D33" s="9">
        <v>997852</v>
      </c>
      <c r="E33" s="9">
        <v>346565</v>
      </c>
      <c r="F33" s="9">
        <v>1047116</v>
      </c>
      <c r="G33" s="9"/>
      <c r="H33" s="9">
        <v>13441</v>
      </c>
      <c r="I33" s="9">
        <v>131897</v>
      </c>
      <c r="J33" s="9">
        <v>22441</v>
      </c>
      <c r="K33" s="9">
        <v>928</v>
      </c>
      <c r="L33" s="9">
        <v>2556</v>
      </c>
      <c r="M33" s="9"/>
      <c r="N33" s="9">
        <v>64253</v>
      </c>
    </row>
    <row r="34" spans="1:14" x14ac:dyDescent="0.25">
      <c r="A34" s="9" t="s">
        <v>44</v>
      </c>
      <c r="B34" s="9" t="s">
        <v>52</v>
      </c>
      <c r="C34" s="9">
        <v>2627049</v>
      </c>
      <c r="D34" s="9">
        <v>997852</v>
      </c>
      <c r="E34" s="9">
        <v>346565</v>
      </c>
      <c r="F34" s="9">
        <v>1047116</v>
      </c>
      <c r="G34" s="9">
        <v>0</v>
      </c>
      <c r="H34" s="9">
        <v>13441</v>
      </c>
      <c r="I34" s="9">
        <v>131897</v>
      </c>
      <c r="J34" s="9">
        <v>22441</v>
      </c>
      <c r="K34" s="9">
        <v>928</v>
      </c>
      <c r="L34" s="9">
        <v>2556</v>
      </c>
      <c r="M34" s="9">
        <v>0</v>
      </c>
      <c r="N34" s="9">
        <v>64253</v>
      </c>
    </row>
    <row r="35" spans="1:14" ht="30" x14ac:dyDescent="0.25">
      <c r="A35" s="9" t="s">
        <v>46</v>
      </c>
      <c r="B35" s="9" t="s">
        <v>53</v>
      </c>
      <c r="C35" s="9">
        <v>2341936.1663054018</v>
      </c>
      <c r="D35" s="9">
        <v>997852</v>
      </c>
      <c r="E35" s="9">
        <v>346507.01468085335</v>
      </c>
      <c r="F35" s="9">
        <v>962691.48495788209</v>
      </c>
      <c r="G35" s="9">
        <v>0</v>
      </c>
      <c r="H35" s="9">
        <v>8960.6666666666661</v>
      </c>
      <c r="I35" s="9">
        <v>0</v>
      </c>
      <c r="J35" s="9">
        <v>22441</v>
      </c>
      <c r="K35" s="9">
        <v>928</v>
      </c>
      <c r="L35" s="9">
        <v>2556</v>
      </c>
      <c r="M35" s="9">
        <v>0</v>
      </c>
      <c r="N35" s="9">
        <v>0</v>
      </c>
    </row>
    <row r="36" spans="1:14" x14ac:dyDescent="0.25">
      <c r="A36" s="9" t="s">
        <v>48</v>
      </c>
      <c r="B36" s="9" t="s">
        <v>54</v>
      </c>
      <c r="C36" s="9">
        <v>1418306.7703968582</v>
      </c>
      <c r="D36" s="9">
        <v>997852</v>
      </c>
      <c r="E36" s="9">
        <v>346507.01468085335</v>
      </c>
      <c r="F36" s="9">
        <v>39062.089049338145</v>
      </c>
      <c r="G36" s="9">
        <v>0</v>
      </c>
      <c r="H36" s="9">
        <v>8960.6666666666661</v>
      </c>
      <c r="I36" s="11">
        <v>0</v>
      </c>
      <c r="J36" s="9">
        <v>22441</v>
      </c>
      <c r="K36" s="9">
        <v>928</v>
      </c>
      <c r="L36" s="9">
        <v>2556</v>
      </c>
      <c r="M36" s="9">
        <v>0</v>
      </c>
      <c r="N36" s="9">
        <v>0</v>
      </c>
    </row>
    <row r="37" spans="1:14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25">
      <c r="A38" s="9" t="s">
        <v>55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60" x14ac:dyDescent="0.25">
      <c r="A39" s="9" t="s">
        <v>42</v>
      </c>
      <c r="B39" s="9" t="s">
        <v>56</v>
      </c>
      <c r="C39" s="9">
        <v>6846563</v>
      </c>
      <c r="D39" s="9">
        <v>2484736</v>
      </c>
      <c r="E39" s="9">
        <v>857460</v>
      </c>
      <c r="F39" s="9">
        <v>2870282</v>
      </c>
      <c r="G39" s="9"/>
      <c r="H39" s="9">
        <v>33993</v>
      </c>
      <c r="I39" s="9">
        <v>361127</v>
      </c>
      <c r="J39" s="9">
        <v>67003</v>
      </c>
      <c r="K39" s="9">
        <v>2261</v>
      </c>
      <c r="L39" s="9">
        <v>7204</v>
      </c>
      <c r="M39" s="9"/>
      <c r="N39" s="9">
        <v>162497</v>
      </c>
    </row>
    <row r="40" spans="1:14" x14ac:dyDescent="0.25">
      <c r="A40" s="9" t="s">
        <v>44</v>
      </c>
      <c r="B40" s="9" t="s">
        <v>57</v>
      </c>
      <c r="C40" s="9">
        <v>6846563</v>
      </c>
      <c r="D40" s="9">
        <v>2484736</v>
      </c>
      <c r="E40" s="9">
        <v>857460</v>
      </c>
      <c r="F40" s="9">
        <v>2870282</v>
      </c>
      <c r="G40" s="9">
        <v>0</v>
      </c>
      <c r="H40" s="9">
        <v>33993</v>
      </c>
      <c r="I40" s="9">
        <v>361127</v>
      </c>
      <c r="J40" s="9">
        <v>67003</v>
      </c>
      <c r="K40" s="9">
        <v>2261</v>
      </c>
      <c r="L40" s="9">
        <v>7204</v>
      </c>
      <c r="M40" s="9">
        <v>0</v>
      </c>
      <c r="N40" s="9">
        <v>162497</v>
      </c>
    </row>
    <row r="41" spans="1:14" ht="30" x14ac:dyDescent="0.25">
      <c r="A41" s="9" t="s">
        <v>46</v>
      </c>
      <c r="B41" s="9" t="s">
        <v>58</v>
      </c>
      <c r="C41" s="9">
        <v>6080045.889578389</v>
      </c>
      <c r="D41" s="9">
        <v>2484736</v>
      </c>
      <c r="E41" s="9">
        <v>857316.5345844056</v>
      </c>
      <c r="F41" s="9">
        <v>2638863.3549939832</v>
      </c>
      <c r="G41" s="9">
        <v>0</v>
      </c>
      <c r="H41" s="9">
        <v>22662</v>
      </c>
      <c r="I41" s="9">
        <v>0</v>
      </c>
      <c r="J41" s="9">
        <v>67003</v>
      </c>
      <c r="K41" s="9">
        <v>2261</v>
      </c>
      <c r="L41" s="9">
        <v>7204</v>
      </c>
      <c r="M41" s="9">
        <v>0</v>
      </c>
      <c r="N41" s="9">
        <v>0</v>
      </c>
    </row>
    <row r="42" spans="1:14" x14ac:dyDescent="0.25">
      <c r="A42" s="9" t="s">
        <v>48</v>
      </c>
      <c r="B42" s="9" t="s">
        <v>59</v>
      </c>
      <c r="C42" s="9">
        <v>3548256.8330200254</v>
      </c>
      <c r="D42" s="9">
        <v>2484736</v>
      </c>
      <c r="E42" s="9">
        <v>857316.5345844056</v>
      </c>
      <c r="F42" s="9">
        <v>107074.29843561973</v>
      </c>
      <c r="G42" s="9">
        <v>0</v>
      </c>
      <c r="H42" s="9">
        <v>22662</v>
      </c>
      <c r="I42" s="9">
        <v>0</v>
      </c>
      <c r="J42" s="9">
        <v>67003</v>
      </c>
      <c r="K42" s="9">
        <v>2261</v>
      </c>
      <c r="L42" s="9">
        <v>7204</v>
      </c>
      <c r="M42" s="9">
        <v>0</v>
      </c>
      <c r="N42" s="9">
        <v>0</v>
      </c>
    </row>
    <row r="43" spans="1:14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46"/>
  <sheetViews>
    <sheetView workbookViewId="0">
      <selection activeCell="D10" sqref="D10"/>
    </sheetView>
  </sheetViews>
  <sheetFormatPr defaultRowHeight="15" x14ac:dyDescent="0.25"/>
  <cols>
    <col min="1" max="1" width="14.5703125" customWidth="1"/>
    <col min="3" max="3" width="11.42578125" customWidth="1"/>
    <col min="4" max="4" width="12" customWidth="1"/>
    <col min="5" max="5" width="11.7109375" customWidth="1"/>
    <col min="6" max="6" width="11.28515625" customWidth="1"/>
    <col min="12" max="12" width="11.28515625" customWidth="1"/>
    <col min="13" max="13" width="11.85546875" customWidth="1"/>
    <col min="17" max="18" width="11" bestFit="1" customWidth="1"/>
  </cols>
  <sheetData>
    <row r="1" spans="1:18" x14ac:dyDescent="0.25">
      <c r="A1" t="s">
        <v>63</v>
      </c>
    </row>
    <row r="3" spans="1:18" ht="75" x14ac:dyDescent="0.25">
      <c r="A3" s="8" t="s">
        <v>23</v>
      </c>
      <c r="B3" s="8"/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8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8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8" ht="45" customHeight="1" x14ac:dyDescent="0.25">
      <c r="A7" s="9" t="s">
        <v>24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Q7" s="17" t="s">
        <v>67</v>
      </c>
      <c r="R7" s="17"/>
    </row>
    <row r="8" spans="1:18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Q8" s="14">
        <v>2017</v>
      </c>
      <c r="R8" s="14">
        <v>2013</v>
      </c>
    </row>
    <row r="9" spans="1:18" x14ac:dyDescent="0.25">
      <c r="A9" s="9" t="s">
        <v>25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8" ht="45" x14ac:dyDescent="0.25">
      <c r="A10" s="9" t="s">
        <v>26</v>
      </c>
      <c r="B10" s="9" t="s">
        <v>27</v>
      </c>
      <c r="C10" s="9">
        <f>SUM(D10:N10)</f>
        <v>598316.9244970805</v>
      </c>
      <c r="D10" s="9">
        <f>'I-8 2013'!D10*Factors!D$25</f>
        <v>250136.20391026814</v>
      </c>
      <c r="E10" s="9">
        <f>'I-8 2013'!E10*Factors!E$25</f>
        <v>84161.144765329242</v>
      </c>
      <c r="F10" s="9">
        <f>'I-8 2013'!F10*Factors!F$25</f>
        <v>244051.40837965097</v>
      </c>
      <c r="G10" s="9">
        <f>'I-8 2013'!G10*Factors!G$25</f>
        <v>0</v>
      </c>
      <c r="H10" s="9">
        <f>'I-8 2013'!H10*Factors!H$25</f>
        <v>1310.5403539589097</v>
      </c>
      <c r="I10" s="9">
        <f>'I-8 2013'!I10*Factors!I$25</f>
        <v>11750.78149787007</v>
      </c>
      <c r="J10" s="9">
        <f>'I-8 2013'!J10*Factors!J$25</f>
        <v>44.844688894280253</v>
      </c>
      <c r="K10" s="9">
        <f>'I-8 2013'!K10*Factors!K$25</f>
        <v>2.7330428287816222</v>
      </c>
      <c r="L10" s="9">
        <f>'I-8 2013'!L10*Factors!L$25</f>
        <v>593.77319690462616</v>
      </c>
      <c r="M10" s="9">
        <f>'I-8 2013'!M10*Factors!M$25</f>
        <v>0</v>
      </c>
      <c r="N10" s="9">
        <f>'I-8 2013'!N10*Factors!N$25</f>
        <v>6265.4946613755319</v>
      </c>
      <c r="Q10" s="6">
        <f>Factors!D$17/D10</f>
        <v>4272.3595455207342</v>
      </c>
      <c r="R10" s="15">
        <f>Factors!D$8/'I-8 2013'!D10</f>
        <v>4272.3595455207342</v>
      </c>
    </row>
    <row r="11" spans="1:18" ht="30" x14ac:dyDescent="0.25">
      <c r="A11" s="9" t="s">
        <v>28</v>
      </c>
      <c r="B11" s="9" t="s">
        <v>29</v>
      </c>
      <c r="C11" s="9">
        <f t="shared" ref="C11:C43" si="0">SUM(D11:N11)</f>
        <v>598316.9244970805</v>
      </c>
      <c r="D11" s="9">
        <f>'I-8 2013'!D11*Factors!D$25</f>
        <v>250136.20391026814</v>
      </c>
      <c r="E11" s="9">
        <f>'I-8 2013'!E11*Factors!E$25</f>
        <v>84161.144765329242</v>
      </c>
      <c r="F11" s="9">
        <f>'I-8 2013'!F11*Factors!F$25</f>
        <v>244051.40837965097</v>
      </c>
      <c r="G11" s="9">
        <f>'I-8 2013'!G11*Factors!G$25</f>
        <v>0</v>
      </c>
      <c r="H11" s="9">
        <f>'I-8 2013'!H11*Factors!H$25</f>
        <v>1310.5403539589097</v>
      </c>
      <c r="I11" s="9">
        <f>'I-8 2013'!I11*Factors!I$25</f>
        <v>11750.78149787007</v>
      </c>
      <c r="J11" s="9">
        <f>'I-8 2013'!J11*Factors!J$25</f>
        <v>44.844688894280253</v>
      </c>
      <c r="K11" s="9">
        <f>'I-8 2013'!K11*Factors!K$25</f>
        <v>2.7330428287816222</v>
      </c>
      <c r="L11" s="9">
        <f>'I-8 2013'!L11*Factors!L$25</f>
        <v>593.77319690462616</v>
      </c>
      <c r="M11" s="9">
        <f>'I-8 2013'!M11*Factors!M$25</f>
        <v>0</v>
      </c>
      <c r="N11" s="9">
        <f>'I-8 2013'!N11*Factors!N$25</f>
        <v>6265.4946613755319</v>
      </c>
      <c r="Q11" s="6">
        <f>Factors!D$17/D11</f>
        <v>4272.3595455207342</v>
      </c>
      <c r="R11" s="15">
        <f>Factors!D$8/'I-8 2013'!D11</f>
        <v>4272.3595455207342</v>
      </c>
    </row>
    <row r="12" spans="1:18" ht="30" x14ac:dyDescent="0.25">
      <c r="A12" s="9" t="s">
        <v>30</v>
      </c>
      <c r="B12" s="9" t="s">
        <v>31</v>
      </c>
      <c r="C12" s="9">
        <f t="shared" si="0"/>
        <v>598316.9244970805</v>
      </c>
      <c r="D12" s="9">
        <f>'I-8 2013'!D12*Factors!D$25</f>
        <v>250136.20391026814</v>
      </c>
      <c r="E12" s="9">
        <f>'I-8 2013'!E12*Factors!E$25</f>
        <v>84161.144765329242</v>
      </c>
      <c r="F12" s="9">
        <f>'I-8 2013'!F12*Factors!F$25</f>
        <v>244051.40837965097</v>
      </c>
      <c r="G12" s="9">
        <f>'I-8 2013'!G12*Factors!G$25</f>
        <v>0</v>
      </c>
      <c r="H12" s="9">
        <f>'I-8 2013'!H12*Factors!H$25</f>
        <v>1310.5403539589097</v>
      </c>
      <c r="I12" s="9">
        <f>'I-8 2013'!I12*Factors!I$25</f>
        <v>11750.78149787007</v>
      </c>
      <c r="J12" s="9">
        <f>'I-8 2013'!J12*Factors!J$25</f>
        <v>44.844688894280253</v>
      </c>
      <c r="K12" s="9">
        <f>'I-8 2013'!K12*Factors!K$25</f>
        <v>2.7330428287816222</v>
      </c>
      <c r="L12" s="9">
        <f>'I-8 2013'!L12*Factors!L$25</f>
        <v>593.77319690462616</v>
      </c>
      <c r="M12" s="9">
        <f>'I-8 2013'!M12*Factors!M$25</f>
        <v>0</v>
      </c>
      <c r="N12" s="9">
        <f>'I-8 2013'!N12*Factors!N$25</f>
        <v>6265.4946613755319</v>
      </c>
      <c r="Q12" s="6">
        <f>Factors!D$17/D12</f>
        <v>4272.3595455207342</v>
      </c>
      <c r="R12" s="15">
        <f>Factors!D$8/'I-8 2013'!D12</f>
        <v>4272.3595455207342</v>
      </c>
    </row>
    <row r="13" spans="1:18" x14ac:dyDescent="0.25">
      <c r="A13" s="9"/>
      <c r="B13" s="9"/>
      <c r="C13" s="9">
        <f t="shared" si="0"/>
        <v>0</v>
      </c>
      <c r="D13" s="9">
        <f>'I-8 2013'!D13*Factors!D$25</f>
        <v>0</v>
      </c>
      <c r="E13" s="9">
        <f>'I-8 2013'!E13*Factors!E$25</f>
        <v>0</v>
      </c>
      <c r="F13" s="9">
        <f>'I-8 2013'!F13*Factors!F$25</f>
        <v>0</v>
      </c>
      <c r="G13" s="9">
        <f>'I-8 2013'!G13*Factors!G$25</f>
        <v>0</v>
      </c>
      <c r="H13" s="9">
        <f>'I-8 2013'!H13*Factors!H$25</f>
        <v>0</v>
      </c>
      <c r="I13" s="9">
        <f>'I-8 2013'!I13*Factors!I$25</f>
        <v>0</v>
      </c>
      <c r="J13" s="9">
        <f>'I-8 2013'!J13*Factors!J$25</f>
        <v>0</v>
      </c>
      <c r="K13" s="9">
        <f>'I-8 2013'!K13*Factors!K$25</f>
        <v>0</v>
      </c>
      <c r="L13" s="9">
        <f>'I-8 2013'!L13*Factors!L$25</f>
        <v>0</v>
      </c>
      <c r="M13" s="9">
        <f>'I-8 2013'!M13*Factors!M$25</f>
        <v>0</v>
      </c>
      <c r="N13" s="9">
        <f>'I-8 2013'!N13*Factors!N$25</f>
        <v>0</v>
      </c>
      <c r="Q13" s="6"/>
      <c r="R13" s="15"/>
    </row>
    <row r="14" spans="1:18" x14ac:dyDescent="0.25">
      <c r="A14" s="9" t="s">
        <v>32</v>
      </c>
      <c r="B14" s="9"/>
      <c r="C14" s="9">
        <f t="shared" si="0"/>
        <v>0</v>
      </c>
      <c r="D14" s="9">
        <f>'I-8 2013'!D14*Factors!D$25</f>
        <v>0</v>
      </c>
      <c r="E14" s="9">
        <f>'I-8 2013'!E14*Factors!E$25</f>
        <v>0</v>
      </c>
      <c r="F14" s="9">
        <f>'I-8 2013'!F14*Factors!F$25</f>
        <v>0</v>
      </c>
      <c r="G14" s="9">
        <f>'I-8 2013'!G14*Factors!G$25</f>
        <v>0</v>
      </c>
      <c r="H14" s="9">
        <f>'I-8 2013'!H14*Factors!H$25</f>
        <v>0</v>
      </c>
      <c r="I14" s="9">
        <f>'I-8 2013'!I14*Factors!I$25</f>
        <v>0</v>
      </c>
      <c r="J14" s="9">
        <f>'I-8 2013'!J14*Factors!J$25</f>
        <v>0</v>
      </c>
      <c r="K14" s="9">
        <f>'I-8 2013'!K14*Factors!K$25</f>
        <v>0</v>
      </c>
      <c r="L14" s="9">
        <f>'I-8 2013'!L14*Factors!L$25</f>
        <v>0</v>
      </c>
      <c r="M14" s="9">
        <f>'I-8 2013'!M14*Factors!M$25</f>
        <v>0</v>
      </c>
      <c r="N14" s="9">
        <f>'I-8 2013'!N14*Factors!N$25</f>
        <v>0</v>
      </c>
      <c r="Q14" s="6"/>
      <c r="R14" s="15"/>
    </row>
    <row r="15" spans="1:18" ht="45" x14ac:dyDescent="0.25">
      <c r="A15" s="9" t="s">
        <v>26</v>
      </c>
      <c r="B15" s="9" t="s">
        <v>33</v>
      </c>
      <c r="C15" s="9">
        <f t="shared" si="0"/>
        <v>2173508.8198709101</v>
      </c>
      <c r="D15" s="9">
        <f>'I-8 2013'!D15*Factors!D$25</f>
        <v>945921.8722842345</v>
      </c>
      <c r="E15" s="9">
        <f>'I-8 2013'!E15*Factors!E$25</f>
        <v>242132.05357737694</v>
      </c>
      <c r="F15" s="9">
        <f>'I-8 2013'!F15*Factors!F$25</f>
        <v>902005.73337292974</v>
      </c>
      <c r="G15" s="9">
        <f>'I-8 2013'!G15*Factors!G$25</f>
        <v>0</v>
      </c>
      <c r="H15" s="9">
        <f>'I-8 2013'!H15*Factors!H$25</f>
        <v>5128.4577218867616</v>
      </c>
      <c r="I15" s="9">
        <f>'I-8 2013'!I15*Factors!I$25</f>
        <v>46436.639906894517</v>
      </c>
      <c r="J15" s="9">
        <f>'I-8 2013'!J15*Factors!J$25</f>
        <v>4656.5094231860821</v>
      </c>
      <c r="K15" s="9">
        <f>'I-8 2013'!K15*Factors!K$25</f>
        <v>139.38518426786274</v>
      </c>
      <c r="L15" s="9">
        <f>'I-8 2013'!L15*Factors!L$25</f>
        <v>2574.4942343402076</v>
      </c>
      <c r="M15" s="9">
        <f>'I-8 2013'!M15*Factors!M$25</f>
        <v>0</v>
      </c>
      <c r="N15" s="9">
        <f>'I-8 2013'!N15*Factors!N$25</f>
        <v>24513.674165793098</v>
      </c>
      <c r="Q15" s="6">
        <f>Factors!D$17/D15</f>
        <v>1129.7675101599048</v>
      </c>
      <c r="R15" s="15">
        <f>Factors!D$8/'I-8 2013'!D15</f>
        <v>1129.7675101599048</v>
      </c>
    </row>
    <row r="16" spans="1:18" ht="30" x14ac:dyDescent="0.25">
      <c r="A16" s="9" t="s">
        <v>28</v>
      </c>
      <c r="B16" s="9" t="s">
        <v>34</v>
      </c>
      <c r="C16" s="9">
        <f t="shared" si="0"/>
        <v>2173508.8198709101</v>
      </c>
      <c r="D16" s="9">
        <f>'I-8 2013'!D16*Factors!D$25</f>
        <v>945921.8722842345</v>
      </c>
      <c r="E16" s="9">
        <f>'I-8 2013'!E16*Factors!E$25</f>
        <v>242132.05357737694</v>
      </c>
      <c r="F16" s="9">
        <f>'I-8 2013'!F16*Factors!F$25</f>
        <v>902005.73337292974</v>
      </c>
      <c r="G16" s="9">
        <f>'I-8 2013'!G16*Factors!G$25</f>
        <v>0</v>
      </c>
      <c r="H16" s="9">
        <f>'I-8 2013'!H16*Factors!H$25</f>
        <v>5128.4577218867616</v>
      </c>
      <c r="I16" s="9">
        <f>'I-8 2013'!I16*Factors!I$25</f>
        <v>46436.639906894517</v>
      </c>
      <c r="J16" s="9">
        <f>'I-8 2013'!J16*Factors!J$25</f>
        <v>4656.5094231860821</v>
      </c>
      <c r="K16" s="9">
        <f>'I-8 2013'!K16*Factors!K$25</f>
        <v>139.38518426786274</v>
      </c>
      <c r="L16" s="9">
        <f>'I-8 2013'!L16*Factors!L$25</f>
        <v>2574.4942343402076</v>
      </c>
      <c r="M16" s="9">
        <f>'I-8 2013'!M16*Factors!M$25</f>
        <v>0</v>
      </c>
      <c r="N16" s="9">
        <f>'I-8 2013'!N16*Factors!N$25</f>
        <v>24513.674165793098</v>
      </c>
      <c r="Q16" s="6">
        <f>Factors!D$17/D16</f>
        <v>1129.7675101599048</v>
      </c>
      <c r="R16" s="15">
        <f>Factors!D$8/'I-8 2013'!D16</f>
        <v>1129.7675101599048</v>
      </c>
    </row>
    <row r="17" spans="1:18" ht="30" x14ac:dyDescent="0.25">
      <c r="A17" s="9" t="s">
        <v>30</v>
      </c>
      <c r="B17" s="9" t="s">
        <v>35</v>
      </c>
      <c r="C17" s="9">
        <f t="shared" si="0"/>
        <v>2173508.8198709101</v>
      </c>
      <c r="D17" s="9">
        <f>'I-8 2013'!D17*Factors!D$25</f>
        <v>945921.8722842345</v>
      </c>
      <c r="E17" s="9">
        <f>'I-8 2013'!E17*Factors!E$25</f>
        <v>242132.05357737694</v>
      </c>
      <c r="F17" s="9">
        <f>'I-8 2013'!F17*Factors!F$25</f>
        <v>902005.73337292974</v>
      </c>
      <c r="G17" s="9">
        <f>'I-8 2013'!G17*Factors!G$25</f>
        <v>0</v>
      </c>
      <c r="H17" s="9">
        <f>'I-8 2013'!H17*Factors!H$25</f>
        <v>5128.4577218867616</v>
      </c>
      <c r="I17" s="9">
        <f>'I-8 2013'!I17*Factors!I$25</f>
        <v>46436.639906894517</v>
      </c>
      <c r="J17" s="9">
        <f>'I-8 2013'!J17*Factors!J$25</f>
        <v>4656.5094231860821</v>
      </c>
      <c r="K17" s="9">
        <f>'I-8 2013'!K17*Factors!K$25</f>
        <v>139.38518426786274</v>
      </c>
      <c r="L17" s="9">
        <f>'I-8 2013'!L17*Factors!L$25</f>
        <v>2574.4942343402076</v>
      </c>
      <c r="M17" s="9">
        <f>'I-8 2013'!M17*Factors!M$25</f>
        <v>0</v>
      </c>
      <c r="N17" s="9">
        <f>'I-8 2013'!N17*Factors!N$25</f>
        <v>24513.674165793098</v>
      </c>
      <c r="Q17" s="6">
        <f>Factors!D$17/D17</f>
        <v>1129.7675101599048</v>
      </c>
      <c r="R17" s="15">
        <f>Factors!D$8/'I-8 2013'!D17</f>
        <v>1129.7675101599048</v>
      </c>
    </row>
    <row r="18" spans="1:18" x14ac:dyDescent="0.25">
      <c r="A18" s="9"/>
      <c r="B18" s="9"/>
      <c r="C18" s="9">
        <f t="shared" si="0"/>
        <v>0</v>
      </c>
      <c r="D18" s="9">
        <f>'I-8 2013'!D18*Factors!D$25</f>
        <v>0</v>
      </c>
      <c r="E18" s="9">
        <f>'I-8 2013'!E18*Factors!E$25</f>
        <v>0</v>
      </c>
      <c r="F18" s="9">
        <f>'I-8 2013'!F18*Factors!F$25</f>
        <v>0</v>
      </c>
      <c r="G18" s="9">
        <f>'I-8 2013'!G18*Factors!G$25</f>
        <v>0</v>
      </c>
      <c r="H18" s="9">
        <f>'I-8 2013'!H18*Factors!H$25</f>
        <v>0</v>
      </c>
      <c r="I18" s="9">
        <f>'I-8 2013'!I18*Factors!I$25</f>
        <v>0</v>
      </c>
      <c r="J18" s="9">
        <f>'I-8 2013'!J18*Factors!J$25</f>
        <v>0</v>
      </c>
      <c r="K18" s="9">
        <f>'I-8 2013'!K18*Factors!K$25</f>
        <v>0</v>
      </c>
      <c r="L18" s="9">
        <f>'I-8 2013'!L18*Factors!L$25</f>
        <v>0</v>
      </c>
      <c r="M18" s="9">
        <f>'I-8 2013'!M18*Factors!M$25</f>
        <v>0</v>
      </c>
      <c r="N18" s="9">
        <f>'I-8 2013'!N18*Factors!N$25</f>
        <v>0</v>
      </c>
      <c r="Q18" s="6"/>
      <c r="R18" s="15"/>
    </row>
    <row r="19" spans="1:18" x14ac:dyDescent="0.25">
      <c r="A19" s="9" t="s">
        <v>36</v>
      </c>
      <c r="B19" s="9"/>
      <c r="C19" s="9">
        <f t="shared" si="0"/>
        <v>0</v>
      </c>
      <c r="D19" s="9">
        <f>'I-8 2013'!D19*Factors!D$25</f>
        <v>0</v>
      </c>
      <c r="E19" s="9">
        <f>'I-8 2013'!E19*Factors!E$25</f>
        <v>0</v>
      </c>
      <c r="F19" s="9">
        <f>'I-8 2013'!F19*Factors!F$25</f>
        <v>0</v>
      </c>
      <c r="G19" s="9">
        <f>'I-8 2013'!G19*Factors!G$25</f>
        <v>0</v>
      </c>
      <c r="H19" s="9">
        <f>'I-8 2013'!H19*Factors!H$25</f>
        <v>0</v>
      </c>
      <c r="I19" s="9">
        <f>'I-8 2013'!I19*Factors!I$25</f>
        <v>0</v>
      </c>
      <c r="J19" s="9">
        <f>'I-8 2013'!J19*Factors!J$25</f>
        <v>0</v>
      </c>
      <c r="K19" s="9">
        <f>'I-8 2013'!K19*Factors!K$25</f>
        <v>0</v>
      </c>
      <c r="L19" s="9">
        <f>'I-8 2013'!L19*Factors!L$25</f>
        <v>0</v>
      </c>
      <c r="M19" s="9">
        <f>'I-8 2013'!M19*Factors!M$25</f>
        <v>0</v>
      </c>
      <c r="N19" s="9">
        <f>'I-8 2013'!N19*Factors!N$25</f>
        <v>0</v>
      </c>
      <c r="Q19" s="6"/>
      <c r="R19" s="15"/>
    </row>
    <row r="20" spans="1:18" ht="45" x14ac:dyDescent="0.25">
      <c r="A20" s="9" t="s">
        <v>26</v>
      </c>
      <c r="B20" s="9" t="s">
        <v>37</v>
      </c>
      <c r="C20" s="9">
        <f t="shared" si="0"/>
        <v>5626620.1370861595</v>
      </c>
      <c r="D20" s="9">
        <f>'I-8 2013'!D20*Factors!D$25</f>
        <v>2273110.6488202154</v>
      </c>
      <c r="E20" s="9">
        <f>'I-8 2013'!E20*Factors!E$25</f>
        <v>654176.11962949729</v>
      </c>
      <c r="F20" s="9">
        <f>'I-8 2013'!F20*Factors!F$25</f>
        <v>2471711.1450009141</v>
      </c>
      <c r="G20" s="9">
        <f>'I-8 2013'!G20*Factors!G$25</f>
        <v>0</v>
      </c>
      <c r="H20" s="9">
        <f>'I-8 2013'!H20*Factors!H$25</f>
        <v>8811.6151562455743</v>
      </c>
      <c r="I20" s="9">
        <f>'I-8 2013'!I20*Factors!I$25</f>
        <v>131850.90443976474</v>
      </c>
      <c r="J20" s="9">
        <f>'I-8 2013'!J20*Factors!J$25</f>
        <v>35950.764049574631</v>
      </c>
      <c r="K20" s="9">
        <f>'I-8 2013'!K20*Factors!K$25</f>
        <v>1229.86927295173</v>
      </c>
      <c r="L20" s="9">
        <f>'I-8 2013'!L20*Factors!L$25</f>
        <v>7654.7999824831477</v>
      </c>
      <c r="M20" s="9">
        <f>'I-8 2013'!M20*Factors!M$25</f>
        <v>0</v>
      </c>
      <c r="N20" s="9">
        <f>'I-8 2013'!N20*Factors!N$25</f>
        <v>42124.270734512145</v>
      </c>
      <c r="Q20" s="6">
        <f>Factors!D$17/D20</f>
        <v>470.13628615528</v>
      </c>
      <c r="R20" s="15">
        <f>Factors!D$8/'I-8 2013'!D20</f>
        <v>470.13628615527995</v>
      </c>
    </row>
    <row r="21" spans="1:18" ht="30" x14ac:dyDescent="0.25">
      <c r="A21" s="9" t="s">
        <v>28</v>
      </c>
      <c r="B21" s="9" t="s">
        <v>38</v>
      </c>
      <c r="C21" s="9">
        <f t="shared" si="0"/>
        <v>5626620.1370861595</v>
      </c>
      <c r="D21" s="9">
        <f>'I-8 2013'!D21*Factors!D$25</f>
        <v>2273110.6488202154</v>
      </c>
      <c r="E21" s="9">
        <f>'I-8 2013'!E21*Factors!E$25</f>
        <v>654176.11962949729</v>
      </c>
      <c r="F21" s="9">
        <f>'I-8 2013'!F21*Factors!F$25</f>
        <v>2471711.1450009141</v>
      </c>
      <c r="G21" s="9">
        <f>'I-8 2013'!G21*Factors!G$25</f>
        <v>0</v>
      </c>
      <c r="H21" s="9">
        <f>'I-8 2013'!H21*Factors!H$25</f>
        <v>8811.6151562455743</v>
      </c>
      <c r="I21" s="9">
        <f>'I-8 2013'!I21*Factors!I$25</f>
        <v>131850.90443976474</v>
      </c>
      <c r="J21" s="9">
        <f>'I-8 2013'!J21*Factors!J$25</f>
        <v>35950.764049574631</v>
      </c>
      <c r="K21" s="9">
        <f>'I-8 2013'!K21*Factors!K$25</f>
        <v>1229.86927295173</v>
      </c>
      <c r="L21" s="9">
        <f>'I-8 2013'!L21*Factors!L$25</f>
        <v>7654.7999824831477</v>
      </c>
      <c r="M21" s="9">
        <f>'I-8 2013'!M21*Factors!M$25</f>
        <v>0</v>
      </c>
      <c r="N21" s="9">
        <f>'I-8 2013'!N21*Factors!N$25</f>
        <v>42124.270734512145</v>
      </c>
      <c r="Q21" s="6">
        <f>Factors!D$17/D21</f>
        <v>470.13628615528</v>
      </c>
      <c r="R21" s="15">
        <f>Factors!D$8/'I-8 2013'!D21</f>
        <v>470.13628615527995</v>
      </c>
    </row>
    <row r="22" spans="1:18" ht="30" x14ac:dyDescent="0.25">
      <c r="A22" s="9" t="s">
        <v>30</v>
      </c>
      <c r="B22" s="9" t="s">
        <v>39</v>
      </c>
      <c r="C22" s="9">
        <f t="shared" si="0"/>
        <v>5626620.1370861595</v>
      </c>
      <c r="D22" s="9">
        <f>'I-8 2013'!D22*Factors!D$25</f>
        <v>2273110.6488202154</v>
      </c>
      <c r="E22" s="9">
        <f>'I-8 2013'!E22*Factors!E$25</f>
        <v>654176.11962949729</v>
      </c>
      <c r="F22" s="9">
        <f>'I-8 2013'!F22*Factors!F$25</f>
        <v>2471711.1450009141</v>
      </c>
      <c r="G22" s="9">
        <f>'I-8 2013'!G22*Factors!G$25</f>
        <v>0</v>
      </c>
      <c r="H22" s="9">
        <f>'I-8 2013'!H22*Factors!H$25</f>
        <v>8811.6151562455743</v>
      </c>
      <c r="I22" s="9">
        <f>'I-8 2013'!I22*Factors!I$25</f>
        <v>131850.90443976474</v>
      </c>
      <c r="J22" s="9">
        <f>'I-8 2013'!J22*Factors!J$25</f>
        <v>35950.764049574631</v>
      </c>
      <c r="K22" s="9">
        <f>'I-8 2013'!K22*Factors!K$25</f>
        <v>1229.86927295173</v>
      </c>
      <c r="L22" s="9">
        <f>'I-8 2013'!L22*Factors!L$25</f>
        <v>7654.7999824831477</v>
      </c>
      <c r="M22" s="9">
        <f>'I-8 2013'!M22*Factors!M$25</f>
        <v>0</v>
      </c>
      <c r="N22" s="9">
        <f>'I-8 2013'!N22*Factors!N$25</f>
        <v>42124.270734512145</v>
      </c>
      <c r="Q22" s="6">
        <f>Factors!D$17/D22</f>
        <v>470.13628615528</v>
      </c>
      <c r="R22" s="15">
        <f>Factors!D$8/'I-8 2013'!D22</f>
        <v>470.13628615527995</v>
      </c>
    </row>
    <row r="23" spans="1:18" x14ac:dyDescent="0.25">
      <c r="A23" s="9"/>
      <c r="B23" s="9"/>
      <c r="C23" s="9">
        <f t="shared" si="0"/>
        <v>0</v>
      </c>
      <c r="D23" s="9">
        <f>'I-8 2013'!D23*Factors!D$25</f>
        <v>0</v>
      </c>
      <c r="E23" s="9">
        <f>'I-8 2013'!E23*Factors!E$25</f>
        <v>0</v>
      </c>
      <c r="F23" s="9">
        <f>'I-8 2013'!F23*Factors!F$25</f>
        <v>0</v>
      </c>
      <c r="G23" s="9">
        <f>'I-8 2013'!G23*Factors!G$25</f>
        <v>0</v>
      </c>
      <c r="H23" s="9">
        <f>'I-8 2013'!H23*Factors!H$25</f>
        <v>0</v>
      </c>
      <c r="I23" s="9">
        <f>'I-8 2013'!I23*Factors!I$25</f>
        <v>0</v>
      </c>
      <c r="J23" s="9">
        <f>'I-8 2013'!J23*Factors!J$25</f>
        <v>0</v>
      </c>
      <c r="K23" s="9">
        <f>'I-8 2013'!K23*Factors!K$25</f>
        <v>0</v>
      </c>
      <c r="L23" s="9">
        <f>'I-8 2013'!L23*Factors!L$25</f>
        <v>0</v>
      </c>
      <c r="M23" s="9">
        <f>'I-8 2013'!M23*Factors!M$25</f>
        <v>0</v>
      </c>
      <c r="N23" s="9">
        <f>'I-8 2013'!N23*Factors!N$25</f>
        <v>0</v>
      </c>
      <c r="Q23" s="6"/>
      <c r="R23" s="15"/>
    </row>
    <row r="24" spans="1:18" ht="45" x14ac:dyDescent="0.25">
      <c r="A24" s="9" t="s">
        <v>40</v>
      </c>
      <c r="B24" s="9"/>
      <c r="C24" s="9">
        <f t="shared" si="0"/>
        <v>0</v>
      </c>
      <c r="D24" s="9">
        <f>'I-8 2013'!D24*Factors!D$25</f>
        <v>0</v>
      </c>
      <c r="E24" s="9">
        <f>'I-8 2013'!E24*Factors!E$25</f>
        <v>0</v>
      </c>
      <c r="F24" s="9">
        <f>'I-8 2013'!F24*Factors!F$25</f>
        <v>0</v>
      </c>
      <c r="G24" s="9">
        <f>'I-8 2013'!G24*Factors!G$25</f>
        <v>0</v>
      </c>
      <c r="H24" s="9">
        <f>'I-8 2013'!H24*Factors!H$25</f>
        <v>0</v>
      </c>
      <c r="I24" s="9">
        <f>'I-8 2013'!I24*Factors!I$25</f>
        <v>0</v>
      </c>
      <c r="J24" s="9">
        <f>'I-8 2013'!J24*Factors!J$25</f>
        <v>0</v>
      </c>
      <c r="K24" s="9">
        <f>'I-8 2013'!K24*Factors!K$25</f>
        <v>0</v>
      </c>
      <c r="L24" s="9">
        <f>'I-8 2013'!L24*Factors!L$25</f>
        <v>0</v>
      </c>
      <c r="M24" s="9">
        <f>'I-8 2013'!M24*Factors!M$25</f>
        <v>0</v>
      </c>
      <c r="N24" s="9">
        <f>'I-8 2013'!N24*Factors!N$25</f>
        <v>0</v>
      </c>
      <c r="Q24" s="6"/>
      <c r="R24" s="15"/>
    </row>
    <row r="25" spans="1:18" x14ac:dyDescent="0.25">
      <c r="A25" s="9"/>
      <c r="B25" s="9"/>
      <c r="C25" s="9">
        <f t="shared" si="0"/>
        <v>0</v>
      </c>
      <c r="D25" s="9">
        <f>'I-8 2013'!D25*Factors!D$25</f>
        <v>0</v>
      </c>
      <c r="E25" s="9">
        <f>'I-8 2013'!E25*Factors!E$25</f>
        <v>0</v>
      </c>
      <c r="F25" s="9">
        <f>'I-8 2013'!F25*Factors!F$25</f>
        <v>0</v>
      </c>
      <c r="G25" s="9">
        <f>'I-8 2013'!G25*Factors!G$25</f>
        <v>0</v>
      </c>
      <c r="H25" s="9">
        <f>'I-8 2013'!H25*Factors!H$25</f>
        <v>0</v>
      </c>
      <c r="I25" s="9">
        <f>'I-8 2013'!I25*Factors!I$25</f>
        <v>0</v>
      </c>
      <c r="J25" s="9">
        <f>'I-8 2013'!J25*Factors!J$25</f>
        <v>0</v>
      </c>
      <c r="K25" s="9">
        <f>'I-8 2013'!K25*Factors!K$25</f>
        <v>0</v>
      </c>
      <c r="L25" s="9">
        <f>'I-8 2013'!L25*Factors!L$25</f>
        <v>0</v>
      </c>
      <c r="M25" s="9">
        <f>'I-8 2013'!M25*Factors!M$25</f>
        <v>0</v>
      </c>
      <c r="N25" s="9">
        <f>'I-8 2013'!N25*Factors!N$25</f>
        <v>0</v>
      </c>
      <c r="Q25" s="6"/>
      <c r="R25" s="15"/>
    </row>
    <row r="26" spans="1:18" x14ac:dyDescent="0.25">
      <c r="A26" s="9" t="s">
        <v>41</v>
      </c>
      <c r="B26" s="9"/>
      <c r="C26" s="9">
        <f t="shared" si="0"/>
        <v>0</v>
      </c>
      <c r="D26" s="9">
        <f>'I-8 2013'!D26*Factors!D$25</f>
        <v>0</v>
      </c>
      <c r="E26" s="9">
        <f>'I-8 2013'!E26*Factors!E$25</f>
        <v>0</v>
      </c>
      <c r="F26" s="9">
        <f>'I-8 2013'!F26*Factors!F$25</f>
        <v>0</v>
      </c>
      <c r="G26" s="9">
        <f>'I-8 2013'!G26*Factors!G$25</f>
        <v>0</v>
      </c>
      <c r="H26" s="9">
        <f>'I-8 2013'!H26*Factors!H$25</f>
        <v>0</v>
      </c>
      <c r="I26" s="9">
        <f>'I-8 2013'!I26*Factors!I$25</f>
        <v>0</v>
      </c>
      <c r="J26" s="9">
        <f>'I-8 2013'!J26*Factors!J$25</f>
        <v>0</v>
      </c>
      <c r="K26" s="9">
        <f>'I-8 2013'!K26*Factors!K$25</f>
        <v>0</v>
      </c>
      <c r="L26" s="9">
        <f>'I-8 2013'!L26*Factors!L$25</f>
        <v>0</v>
      </c>
      <c r="M26" s="9">
        <f>'I-8 2013'!M26*Factors!M$25</f>
        <v>0</v>
      </c>
      <c r="N26" s="9">
        <f>'I-8 2013'!N26*Factors!N$25</f>
        <v>0</v>
      </c>
      <c r="Q26" s="6"/>
      <c r="R26" s="15"/>
    </row>
    <row r="27" spans="1:18" ht="60" x14ac:dyDescent="0.25">
      <c r="A27" s="9" t="s">
        <v>42</v>
      </c>
      <c r="B27" s="9" t="s">
        <v>43</v>
      </c>
      <c r="C27" s="9">
        <f t="shared" si="0"/>
        <v>661056.36780289793</v>
      </c>
      <c r="D27" s="9">
        <f>'I-8 2013'!D27*Factors!D$25</f>
        <v>279583.39162330172</v>
      </c>
      <c r="E27" s="9">
        <f>'I-8 2013'!E27*Factors!E$25</f>
        <v>90549.87298402148</v>
      </c>
      <c r="F27" s="9">
        <f>'I-8 2013'!F27*Factors!F$25</f>
        <v>254515.44830346413</v>
      </c>
      <c r="G27" s="9">
        <f>'I-8 2013'!G27*Factors!G$25</f>
        <v>0</v>
      </c>
      <c r="H27" s="9">
        <f>'I-8 2013'!H27*Factors!H$25</f>
        <v>2908.287816336835</v>
      </c>
      <c r="I27" s="9">
        <f>'I-8 2013'!I27*Factors!I$25</f>
        <v>14031.944865351252</v>
      </c>
      <c r="J27" s="9">
        <f>'I-8 2013'!J27*Factors!J$25</f>
        <v>4582.3118470155459</v>
      </c>
      <c r="K27" s="9">
        <f>'I-8 2013'!K27*Factors!K$25</f>
        <v>230.4866118939168</v>
      </c>
      <c r="L27" s="9">
        <f>'I-8 2013'!L27*Factors!L$25</f>
        <v>753.29435428198849</v>
      </c>
      <c r="M27" s="9">
        <f>'I-8 2013'!M27*Factors!M$25</f>
        <v>0</v>
      </c>
      <c r="N27" s="9">
        <f>'I-8 2013'!N27*Factors!N$25</f>
        <v>13901.329397231235</v>
      </c>
      <c r="Q27" s="6">
        <f>Factors!D$17/D27</f>
        <v>3822.3722526988872</v>
      </c>
      <c r="R27" s="15">
        <f>Factors!D$8/'I-8 2013'!D27</f>
        <v>3822.3722526988868</v>
      </c>
    </row>
    <row r="28" spans="1:18" x14ac:dyDescent="0.25">
      <c r="A28" s="9" t="s">
        <v>44</v>
      </c>
      <c r="B28" s="9" t="s">
        <v>45</v>
      </c>
      <c r="C28" s="9">
        <f t="shared" si="0"/>
        <v>661056.36780289793</v>
      </c>
      <c r="D28" s="9">
        <f>'I-8 2013'!D28*Factors!D$25</f>
        <v>279583.39162330172</v>
      </c>
      <c r="E28" s="9">
        <f>'I-8 2013'!E28*Factors!E$25</f>
        <v>90549.87298402148</v>
      </c>
      <c r="F28" s="9">
        <f>'I-8 2013'!F28*Factors!F$25</f>
        <v>254515.44830346413</v>
      </c>
      <c r="G28" s="9">
        <f>'I-8 2013'!G28*Factors!G$25</f>
        <v>0</v>
      </c>
      <c r="H28" s="9">
        <f>'I-8 2013'!H28*Factors!H$25</f>
        <v>2908.287816336835</v>
      </c>
      <c r="I28" s="9">
        <f>'I-8 2013'!I28*Factors!I$25</f>
        <v>14031.944865351252</v>
      </c>
      <c r="J28" s="9">
        <f>'I-8 2013'!J28*Factors!J$25</f>
        <v>4582.3118470155459</v>
      </c>
      <c r="K28" s="9">
        <f>'I-8 2013'!K28*Factors!K$25</f>
        <v>230.4866118939168</v>
      </c>
      <c r="L28" s="9">
        <f>'I-8 2013'!L28*Factors!L$25</f>
        <v>753.29435428198849</v>
      </c>
      <c r="M28" s="9">
        <f>'I-8 2013'!M28*Factors!M$25</f>
        <v>0</v>
      </c>
      <c r="N28" s="9">
        <f>'I-8 2013'!N28*Factors!N$25</f>
        <v>13901.329397231235</v>
      </c>
      <c r="Q28" s="6">
        <f>Factors!D$17/D28</f>
        <v>3822.3722526988872</v>
      </c>
      <c r="R28" s="15">
        <f>Factors!D$8/'I-8 2013'!D28</f>
        <v>3822.3722526988868</v>
      </c>
    </row>
    <row r="29" spans="1:18" ht="45" x14ac:dyDescent="0.25">
      <c r="A29" s="9" t="s">
        <v>46</v>
      </c>
      <c r="B29" s="9" t="s">
        <v>47</v>
      </c>
      <c r="C29" s="9">
        <f t="shared" si="0"/>
        <v>612252.64688320656</v>
      </c>
      <c r="D29" s="9">
        <f>'I-8 2013'!D29*Factors!D$25</f>
        <v>279583.39162330172</v>
      </c>
      <c r="E29" s="9">
        <f>'I-8 2013'!E29*Factors!E$25</f>
        <v>90534.722685279063</v>
      </c>
      <c r="F29" s="9">
        <f>'I-8 2013'!F29*Factors!F$25</f>
        <v>233994.9488614279</v>
      </c>
      <c r="G29" s="9">
        <f>'I-8 2013'!G29*Factors!G$25</f>
        <v>0</v>
      </c>
      <c r="H29" s="9">
        <f>'I-8 2013'!H29*Factors!H$25</f>
        <v>1938.8585442245567</v>
      </c>
      <c r="I29" s="9">
        <f>'I-8 2013'!I29*Factors!I$25</f>
        <v>0</v>
      </c>
      <c r="J29" s="9">
        <f>'I-8 2013'!J29*Factors!J$25</f>
        <v>4582.3118470155459</v>
      </c>
      <c r="K29" s="9">
        <f>'I-8 2013'!K29*Factors!K$25</f>
        <v>230.4866118939168</v>
      </c>
      <c r="L29" s="9">
        <f>'I-8 2013'!L29*Factors!L$25</f>
        <v>1387.9267100640116</v>
      </c>
      <c r="M29" s="9">
        <f>'I-8 2013'!M29*Factors!M$25</f>
        <v>0</v>
      </c>
      <c r="N29" s="9">
        <f>'I-8 2013'!N29*Factors!N$25</f>
        <v>0</v>
      </c>
      <c r="Q29" s="6">
        <f>Factors!D$17/D29</f>
        <v>3822.3722526988872</v>
      </c>
      <c r="R29" s="15">
        <f>Factors!D$8/'I-8 2013'!D29</f>
        <v>3822.3722526988868</v>
      </c>
    </row>
    <row r="30" spans="1:18" ht="30" x14ac:dyDescent="0.25">
      <c r="A30" s="9" t="s">
        <v>48</v>
      </c>
      <c r="B30" s="9" t="s">
        <v>49</v>
      </c>
      <c r="C30" s="9">
        <f t="shared" si="0"/>
        <v>387752.257465109</v>
      </c>
      <c r="D30" s="9">
        <f>'I-8 2013'!D30*Factors!D$25</f>
        <v>279583.39162330172</v>
      </c>
      <c r="E30" s="9">
        <f>'I-8 2013'!E30*Factors!E$25</f>
        <v>90534.722685279063</v>
      </c>
      <c r="F30" s="9">
        <f>'I-8 2013'!F30*Factors!F$25</f>
        <v>9494.5594433301903</v>
      </c>
      <c r="G30" s="9">
        <f>'I-8 2013'!G30*Factors!G$25</f>
        <v>0</v>
      </c>
      <c r="H30" s="9">
        <f>'I-8 2013'!H30*Factors!H$25</f>
        <v>1938.8585442245567</v>
      </c>
      <c r="I30" s="9">
        <f>'I-8 2013'!I30*Factors!I$25</f>
        <v>0</v>
      </c>
      <c r="J30" s="9">
        <f>'I-8 2013'!J30*Factors!J$25</f>
        <v>4582.3118470155459</v>
      </c>
      <c r="K30" s="9">
        <f>'I-8 2013'!K30*Factors!K$25</f>
        <v>230.4866118939168</v>
      </c>
      <c r="L30" s="9">
        <f>'I-8 2013'!L30*Factors!L$25</f>
        <v>1387.9267100640116</v>
      </c>
      <c r="M30" s="9">
        <f>'I-8 2013'!M30*Factors!M$25</f>
        <v>0</v>
      </c>
      <c r="N30" s="9">
        <f>'I-8 2013'!N30*Factors!N$25</f>
        <v>0</v>
      </c>
      <c r="Q30" s="6">
        <f>Factors!D$17/D30</f>
        <v>3822.3722526988872</v>
      </c>
      <c r="R30" s="15">
        <f>Factors!D$8/'I-8 2013'!D30</f>
        <v>3822.3722526988868</v>
      </c>
    </row>
    <row r="31" spans="1:18" x14ac:dyDescent="0.25">
      <c r="A31" s="9"/>
      <c r="B31" s="9"/>
      <c r="C31" s="9">
        <f t="shared" si="0"/>
        <v>0</v>
      </c>
      <c r="D31" s="9">
        <f>'I-8 2013'!D31*Factors!D$25</f>
        <v>0</v>
      </c>
      <c r="E31" s="9">
        <f>'I-8 2013'!E31*Factors!E$25</f>
        <v>0</v>
      </c>
      <c r="F31" s="9">
        <f>'I-8 2013'!F31*Factors!F$25</f>
        <v>0</v>
      </c>
      <c r="G31" s="9">
        <f>'I-8 2013'!G31*Factors!G$25</f>
        <v>0</v>
      </c>
      <c r="H31" s="9">
        <f>'I-8 2013'!H31*Factors!H$25</f>
        <v>0</v>
      </c>
      <c r="I31" s="9">
        <f>'I-8 2013'!I31*Factors!I$25</f>
        <v>0</v>
      </c>
      <c r="J31" s="9">
        <f>'I-8 2013'!J31*Factors!J$25</f>
        <v>0</v>
      </c>
      <c r="K31" s="9">
        <f>'I-8 2013'!K31*Factors!K$25</f>
        <v>0</v>
      </c>
      <c r="L31" s="9">
        <f>'I-8 2013'!L31*Factors!L$25</f>
        <v>0</v>
      </c>
      <c r="M31" s="9">
        <f>'I-8 2013'!M31*Factors!M$25</f>
        <v>0</v>
      </c>
      <c r="N31" s="9">
        <f>'I-8 2013'!N31*Factors!N$25</f>
        <v>0</v>
      </c>
      <c r="Q31" s="6"/>
      <c r="R31" s="15"/>
    </row>
    <row r="32" spans="1:18" x14ac:dyDescent="0.25">
      <c r="A32" s="9" t="s">
        <v>50</v>
      </c>
      <c r="B32" s="9"/>
      <c r="C32" s="9">
        <f t="shared" si="0"/>
        <v>0</v>
      </c>
      <c r="D32" s="9">
        <f>'I-8 2013'!D32*Factors!D$25</f>
        <v>0</v>
      </c>
      <c r="E32" s="9">
        <f>'I-8 2013'!E32*Factors!E$25</f>
        <v>0</v>
      </c>
      <c r="F32" s="9">
        <f>'I-8 2013'!F32*Factors!F$25</f>
        <v>0</v>
      </c>
      <c r="G32" s="9">
        <f>'I-8 2013'!G32*Factors!G$25</f>
        <v>0</v>
      </c>
      <c r="H32" s="9">
        <f>'I-8 2013'!H32*Factors!H$25</f>
        <v>0</v>
      </c>
      <c r="I32" s="9">
        <f>'I-8 2013'!I32*Factors!I$25</f>
        <v>0</v>
      </c>
      <c r="J32" s="9">
        <f>'I-8 2013'!J32*Factors!J$25</f>
        <v>0</v>
      </c>
      <c r="K32" s="9">
        <f>'I-8 2013'!K32*Factors!K$25</f>
        <v>0</v>
      </c>
      <c r="L32" s="9">
        <f>'I-8 2013'!L32*Factors!L$25</f>
        <v>0</v>
      </c>
      <c r="M32" s="9">
        <f>'I-8 2013'!M32*Factors!M$25</f>
        <v>0</v>
      </c>
      <c r="N32" s="9">
        <f>'I-8 2013'!N32*Factors!N$25</f>
        <v>0</v>
      </c>
      <c r="Q32" s="6"/>
      <c r="R32" s="15"/>
    </row>
    <row r="33" spans="1:18" ht="60" x14ac:dyDescent="0.25">
      <c r="A33" s="9" t="s">
        <v>42</v>
      </c>
      <c r="B33" s="9" t="s">
        <v>51</v>
      </c>
      <c r="C33" s="9">
        <f t="shared" si="0"/>
        <v>2440117.9592255601</v>
      </c>
      <c r="D33" s="9">
        <f>'I-8 2013'!D33*Factors!D$25</f>
        <v>982313.21344652888</v>
      </c>
      <c r="E33" s="9">
        <f>'I-8 2013'!E33*Factors!E$25</f>
        <v>323133.33261982992</v>
      </c>
      <c r="F33" s="9">
        <f>'I-8 2013'!F33*Factors!F$25</f>
        <v>991499.74019215652</v>
      </c>
      <c r="G33" s="9">
        <f>'I-8 2013'!G33*Factors!G$25</f>
        <v>0</v>
      </c>
      <c r="H33" s="9">
        <f>'I-8 2013'!H33*Factors!H$25</f>
        <v>11320.676669384129</v>
      </c>
      <c r="I33" s="9">
        <f>'I-8 2013'!I33*Factors!I$25</f>
        <v>55759.56350642426</v>
      </c>
      <c r="J33" s="9">
        <f>'I-8 2013'!J33*Factors!J$25</f>
        <v>18297.448426846237</v>
      </c>
      <c r="K33" s="9">
        <f>'I-8 2013'!K33*Factors!K$25</f>
        <v>845.42124836978178</v>
      </c>
      <c r="L33" s="9">
        <f>'I-8 2013'!L33*Factors!L$25</f>
        <v>2831.50054344818</v>
      </c>
      <c r="M33" s="9">
        <f>'I-8 2013'!M33*Factors!M$25</f>
        <v>0</v>
      </c>
      <c r="N33" s="9">
        <f>'I-8 2013'!N33*Factors!N$25</f>
        <v>54117.062572571864</v>
      </c>
      <c r="Q33" s="6">
        <f>Factors!D$17/D33</f>
        <v>1087.9134921812054</v>
      </c>
      <c r="R33" s="15">
        <f>Factors!D$8/'I-8 2013'!D33</f>
        <v>1087.9134921812051</v>
      </c>
    </row>
    <row r="34" spans="1:18" x14ac:dyDescent="0.25">
      <c r="A34" s="9" t="s">
        <v>44</v>
      </c>
      <c r="B34" s="9" t="s">
        <v>52</v>
      </c>
      <c r="C34" s="9">
        <f t="shared" si="0"/>
        <v>2440117.9592255601</v>
      </c>
      <c r="D34" s="9">
        <f>'I-8 2013'!D34*Factors!D$25</f>
        <v>982313.21344652888</v>
      </c>
      <c r="E34" s="9">
        <f>'I-8 2013'!E34*Factors!E$25</f>
        <v>323133.33261982992</v>
      </c>
      <c r="F34" s="9">
        <f>'I-8 2013'!F34*Factors!F$25</f>
        <v>991499.74019215652</v>
      </c>
      <c r="G34" s="9">
        <f>'I-8 2013'!G34*Factors!G$25</f>
        <v>0</v>
      </c>
      <c r="H34" s="9">
        <f>'I-8 2013'!H34*Factors!H$25</f>
        <v>11320.676669384129</v>
      </c>
      <c r="I34" s="9">
        <f>'I-8 2013'!I34*Factors!I$25</f>
        <v>55759.56350642426</v>
      </c>
      <c r="J34" s="9">
        <f>'I-8 2013'!J34*Factors!J$25</f>
        <v>18297.448426846237</v>
      </c>
      <c r="K34" s="9">
        <f>'I-8 2013'!K34*Factors!K$25</f>
        <v>845.42124836978178</v>
      </c>
      <c r="L34" s="9">
        <f>'I-8 2013'!L34*Factors!L$25</f>
        <v>2831.50054344818</v>
      </c>
      <c r="M34" s="9">
        <f>'I-8 2013'!M34*Factors!M$25</f>
        <v>0</v>
      </c>
      <c r="N34" s="9">
        <f>'I-8 2013'!N34*Factors!N$25</f>
        <v>54117.062572571864</v>
      </c>
      <c r="Q34" s="6">
        <f>Factors!D$17/D34</f>
        <v>1087.9134921812054</v>
      </c>
      <c r="R34" s="15">
        <f>Factors!D$8/'I-8 2013'!D34</f>
        <v>1087.9134921812051</v>
      </c>
    </row>
    <row r="35" spans="1:18" ht="45" x14ac:dyDescent="0.25">
      <c r="A35" s="9" t="s">
        <v>46</v>
      </c>
      <c r="B35" s="9" t="s">
        <v>53</v>
      </c>
      <c r="C35" s="9">
        <f t="shared" si="0"/>
        <v>2246473.2971274755</v>
      </c>
      <c r="D35" s="9">
        <f>'I-8 2013'!D35*Factors!D$25</f>
        <v>982313.21344652888</v>
      </c>
      <c r="E35" s="9">
        <f>'I-8 2013'!E35*Factors!E$25</f>
        <v>323079.26775632991</v>
      </c>
      <c r="F35" s="9">
        <f>'I-8 2013'!F35*Factors!F$25</f>
        <v>911559.32792636298</v>
      </c>
      <c r="G35" s="9">
        <f>'I-8 2013'!G35*Factors!G$25</f>
        <v>0</v>
      </c>
      <c r="H35" s="9">
        <f>'I-8 2013'!H35*Factors!H$25</f>
        <v>7547.1177795894191</v>
      </c>
      <c r="I35" s="9">
        <f>'I-8 2013'!I35*Factors!I$25</f>
        <v>0</v>
      </c>
      <c r="J35" s="9">
        <f>'I-8 2013'!J35*Factors!J$25</f>
        <v>18297.448426846237</v>
      </c>
      <c r="K35" s="9">
        <f>'I-8 2013'!K35*Factors!K$25</f>
        <v>845.42124836978178</v>
      </c>
      <c r="L35" s="9">
        <f>'I-8 2013'!L35*Factors!L$25</f>
        <v>2831.50054344818</v>
      </c>
      <c r="M35" s="9">
        <f>'I-8 2013'!M35*Factors!M$25</f>
        <v>0</v>
      </c>
      <c r="N35" s="9">
        <f>'I-8 2013'!N35*Factors!N$25</f>
        <v>0</v>
      </c>
      <c r="Q35" s="6">
        <f>Factors!D$17/D35</f>
        <v>1087.9134921812054</v>
      </c>
      <c r="R35" s="15">
        <f>Factors!D$8/'I-8 2013'!D35</f>
        <v>1087.9134921812051</v>
      </c>
    </row>
    <row r="36" spans="1:18" ht="30" x14ac:dyDescent="0.25">
      <c r="A36" s="9" t="s">
        <v>48</v>
      </c>
      <c r="B36" s="9" t="s">
        <v>54</v>
      </c>
      <c r="C36" s="9">
        <f t="shared" si="0"/>
        <v>1371901.3241300618</v>
      </c>
      <c r="D36" s="9">
        <f>'I-8 2013'!D36*Factors!D$25</f>
        <v>982313.21344652888</v>
      </c>
      <c r="E36" s="9">
        <f>'I-8 2013'!E36*Factors!E$25</f>
        <v>323079.26775632991</v>
      </c>
      <c r="F36" s="9">
        <f>'I-8 2013'!F36*Factors!F$25</f>
        <v>36987.35492894928</v>
      </c>
      <c r="G36" s="9">
        <f>'I-8 2013'!G36*Factors!G$25</f>
        <v>0</v>
      </c>
      <c r="H36" s="9">
        <f>'I-8 2013'!H36*Factors!H$25</f>
        <v>7547.1177795894191</v>
      </c>
      <c r="I36" s="9">
        <f>'I-8 2013'!I36*Factors!I$25</f>
        <v>0</v>
      </c>
      <c r="J36" s="9">
        <f>'I-8 2013'!J36*Factors!J$25</f>
        <v>18297.448426846237</v>
      </c>
      <c r="K36" s="9">
        <f>'I-8 2013'!K36*Factors!K$25</f>
        <v>845.42124836978178</v>
      </c>
      <c r="L36" s="9">
        <f>'I-8 2013'!L36*Factors!L$25</f>
        <v>2831.50054344818</v>
      </c>
      <c r="M36" s="9">
        <f>'I-8 2013'!M36*Factors!M$25</f>
        <v>0</v>
      </c>
      <c r="N36" s="9">
        <f>'I-8 2013'!N36*Factors!N$25</f>
        <v>0</v>
      </c>
      <c r="Q36" s="6">
        <f>Factors!D$17/D36</f>
        <v>1087.9134921812054</v>
      </c>
      <c r="R36" s="15">
        <f>Factors!D$8/'I-8 2013'!D36</f>
        <v>1087.9134921812051</v>
      </c>
    </row>
    <row r="37" spans="1:18" x14ac:dyDescent="0.25">
      <c r="A37" s="9"/>
      <c r="B37" s="9"/>
      <c r="C37" s="9">
        <f t="shared" si="0"/>
        <v>0</v>
      </c>
      <c r="D37" s="9">
        <f>'I-8 2013'!D37*Factors!D$25</f>
        <v>0</v>
      </c>
      <c r="E37" s="9">
        <f>'I-8 2013'!E37*Factors!E$25</f>
        <v>0</v>
      </c>
      <c r="F37" s="9">
        <f>'I-8 2013'!F37*Factors!F$25</f>
        <v>0</v>
      </c>
      <c r="G37" s="9">
        <f>'I-8 2013'!G37*Factors!G$25</f>
        <v>0</v>
      </c>
      <c r="H37" s="9">
        <f>'I-8 2013'!H37*Factors!H$25</f>
        <v>0</v>
      </c>
      <c r="I37" s="9">
        <f>'I-8 2013'!I37*Factors!I$25</f>
        <v>0</v>
      </c>
      <c r="J37" s="9">
        <f>'I-8 2013'!J37*Factors!J$25</f>
        <v>0</v>
      </c>
      <c r="K37" s="9">
        <f>'I-8 2013'!K37*Factors!K$25</f>
        <v>0</v>
      </c>
      <c r="L37" s="9">
        <f>'I-8 2013'!L37*Factors!L$25</f>
        <v>0</v>
      </c>
      <c r="M37" s="9">
        <f>'I-8 2013'!M37*Factors!M$25</f>
        <v>0</v>
      </c>
      <c r="N37" s="9">
        <f>'I-8 2013'!N37*Factors!N$25</f>
        <v>0</v>
      </c>
      <c r="Q37" s="6"/>
      <c r="R37" s="15"/>
    </row>
    <row r="38" spans="1:18" x14ac:dyDescent="0.25">
      <c r="A38" s="9" t="s">
        <v>55</v>
      </c>
      <c r="B38" s="9"/>
      <c r="C38" s="9">
        <f t="shared" si="0"/>
        <v>0</v>
      </c>
      <c r="D38" s="9">
        <f>'I-8 2013'!D38*Factors!D$25</f>
        <v>0</v>
      </c>
      <c r="E38" s="9">
        <f>'I-8 2013'!E38*Factors!E$25</f>
        <v>0</v>
      </c>
      <c r="F38" s="9">
        <f>'I-8 2013'!F38*Factors!F$25</f>
        <v>0</v>
      </c>
      <c r="G38" s="9">
        <f>'I-8 2013'!G38*Factors!G$25</f>
        <v>0</v>
      </c>
      <c r="H38" s="9">
        <f>'I-8 2013'!H38*Factors!H$25</f>
        <v>0</v>
      </c>
      <c r="I38" s="9">
        <f>'I-8 2013'!I38*Factors!I$25</f>
        <v>0</v>
      </c>
      <c r="J38" s="9">
        <f>'I-8 2013'!J38*Factors!J$25</f>
        <v>0</v>
      </c>
      <c r="K38" s="9">
        <f>'I-8 2013'!K38*Factors!K$25</f>
        <v>0</v>
      </c>
      <c r="L38" s="9">
        <f>'I-8 2013'!L38*Factors!L$25</f>
        <v>0</v>
      </c>
      <c r="M38" s="9">
        <f>'I-8 2013'!M38*Factors!M$25</f>
        <v>0</v>
      </c>
      <c r="N38" s="9">
        <f>'I-8 2013'!N38*Factors!N$25</f>
        <v>0</v>
      </c>
      <c r="Q38" s="6"/>
      <c r="R38" s="15"/>
    </row>
    <row r="39" spans="1:18" ht="60" x14ac:dyDescent="0.25">
      <c r="A39" s="9" t="s">
        <v>42</v>
      </c>
      <c r="B39" s="9" t="s">
        <v>56</v>
      </c>
      <c r="C39" s="9">
        <f t="shared" si="0"/>
        <v>6346191.854349019</v>
      </c>
      <c r="D39" s="9">
        <f>'I-8 2013'!D39*Factors!D$25</f>
        <v>2446043.1053164941</v>
      </c>
      <c r="E39" s="9">
        <f>'I-8 2013'!E39*Factors!E$25</f>
        <v>799486.12060709938</v>
      </c>
      <c r="F39" s="9">
        <f>'I-8 2013'!F39*Factors!F$25</f>
        <v>2717830.5529456367</v>
      </c>
      <c r="G39" s="9">
        <f>'I-8 2013'!G39*Factors!G$25</f>
        <v>0</v>
      </c>
      <c r="H39" s="9">
        <f>'I-8 2013'!H39*Factors!H$25</f>
        <v>28630.590136327261</v>
      </c>
      <c r="I39" s="9">
        <f>'I-8 2013'!I39*Factors!I$25</f>
        <v>152666.73154343519</v>
      </c>
      <c r="J39" s="9">
        <f>'I-8 2013'!J39*Factors!J$25</f>
        <v>54631.430726971994</v>
      </c>
      <c r="K39" s="9">
        <f>'I-8 2013'!K39*Factors!K$25</f>
        <v>2059.8032786250828</v>
      </c>
      <c r="L39" s="9">
        <f>'I-8 2013'!L39*Factors!L$25</f>
        <v>7980.4890121285953</v>
      </c>
      <c r="M39" s="9">
        <f>'I-8 2013'!M39*Factors!M$25</f>
        <v>0</v>
      </c>
      <c r="N39" s="9">
        <f>'I-8 2013'!N39*Factors!N$25</f>
        <v>136863.03078230136</v>
      </c>
      <c r="Q39" s="6">
        <f>Factors!D$17/D39</f>
        <v>436.89818717159494</v>
      </c>
      <c r="R39" s="15">
        <f>Factors!D$8/'I-8 2013'!D39</f>
        <v>436.89818717159488</v>
      </c>
    </row>
    <row r="40" spans="1:18" x14ac:dyDescent="0.25">
      <c r="A40" s="9" t="s">
        <v>44</v>
      </c>
      <c r="B40" s="9" t="s">
        <v>57</v>
      </c>
      <c r="C40" s="9">
        <f t="shared" si="0"/>
        <v>6346191.854349019</v>
      </c>
      <c r="D40" s="9">
        <f>'I-8 2013'!D40*Factors!D$25</f>
        <v>2446043.1053164941</v>
      </c>
      <c r="E40" s="9">
        <f>'I-8 2013'!E40*Factors!E$25</f>
        <v>799486.12060709938</v>
      </c>
      <c r="F40" s="9">
        <f>'I-8 2013'!F40*Factors!F$25</f>
        <v>2717830.5529456367</v>
      </c>
      <c r="G40" s="9">
        <f>'I-8 2013'!G40*Factors!G$25</f>
        <v>0</v>
      </c>
      <c r="H40" s="9">
        <f>'I-8 2013'!H40*Factors!H$25</f>
        <v>28630.590136327261</v>
      </c>
      <c r="I40" s="9">
        <f>'I-8 2013'!I40*Factors!I$25</f>
        <v>152666.73154343519</v>
      </c>
      <c r="J40" s="9">
        <f>'I-8 2013'!J40*Factors!J$25</f>
        <v>54631.430726971994</v>
      </c>
      <c r="K40" s="9">
        <f>'I-8 2013'!K40*Factors!K$25</f>
        <v>2059.8032786250828</v>
      </c>
      <c r="L40" s="9">
        <f>'I-8 2013'!L40*Factors!L$25</f>
        <v>7980.4890121285953</v>
      </c>
      <c r="M40" s="9">
        <f>'I-8 2013'!M40*Factors!M$25</f>
        <v>0</v>
      </c>
      <c r="N40" s="9">
        <f>'I-8 2013'!N40*Factors!N$25</f>
        <v>136863.03078230136</v>
      </c>
      <c r="Q40" s="6">
        <f>Factors!D$17/D40</f>
        <v>436.89818717159494</v>
      </c>
      <c r="R40" s="15">
        <f>Factors!D$8/'I-8 2013'!D40</f>
        <v>436.89818717159488</v>
      </c>
    </row>
    <row r="41" spans="1:18" ht="45" x14ac:dyDescent="0.25">
      <c r="A41" s="9" t="s">
        <v>46</v>
      </c>
      <c r="B41" s="9" t="s">
        <v>58</v>
      </c>
      <c r="C41" s="9">
        <f t="shared" si="0"/>
        <v>5827857.6640001535</v>
      </c>
      <c r="D41" s="9">
        <f>'I-8 2013'!D41*Factors!D$25</f>
        <v>2446043.1053164941</v>
      </c>
      <c r="E41" s="9">
        <f>'I-8 2013'!E41*Factors!E$25</f>
        <v>799352.35505703883</v>
      </c>
      <c r="F41" s="9">
        <f>'I-8 2013'!F41*Factors!F$25</f>
        <v>2498703.4205180104</v>
      </c>
      <c r="G41" s="9">
        <f>'I-8 2013'!G41*Factors!G$25</f>
        <v>0</v>
      </c>
      <c r="H41" s="9">
        <f>'I-8 2013'!H41*Factors!H$25</f>
        <v>19087.060090884839</v>
      </c>
      <c r="I41" s="9">
        <f>'I-8 2013'!I41*Factors!I$25</f>
        <v>0</v>
      </c>
      <c r="J41" s="9">
        <f>'I-8 2013'!J41*Factors!J$25</f>
        <v>54631.430726971994</v>
      </c>
      <c r="K41" s="9">
        <f>'I-8 2013'!K41*Factors!K$25</f>
        <v>2059.8032786250828</v>
      </c>
      <c r="L41" s="9">
        <f>'I-8 2013'!L41*Factors!L$25</f>
        <v>7980.4890121285953</v>
      </c>
      <c r="M41" s="9">
        <f>'I-8 2013'!M41*Factors!M$25</f>
        <v>0</v>
      </c>
      <c r="N41" s="9">
        <f>'I-8 2013'!N41*Factors!N$25</f>
        <v>0</v>
      </c>
      <c r="Q41" s="6">
        <f>Factors!D$17/D41</f>
        <v>436.89818717159494</v>
      </c>
      <c r="R41" s="15">
        <f>Factors!D$8/'I-8 2013'!D41</f>
        <v>436.89818717159488</v>
      </c>
    </row>
    <row r="42" spans="1:18" ht="30" x14ac:dyDescent="0.25">
      <c r="A42" s="9" t="s">
        <v>48</v>
      </c>
      <c r="B42" s="9" t="s">
        <v>59</v>
      </c>
      <c r="C42" s="9">
        <f t="shared" si="0"/>
        <v>3430541.4241576125</v>
      </c>
      <c r="D42" s="9">
        <f>'I-8 2013'!D42*Factors!D$25</f>
        <v>2446043.1053164941</v>
      </c>
      <c r="E42" s="9">
        <f>'I-8 2013'!E42*Factors!E$25</f>
        <v>799352.35505703883</v>
      </c>
      <c r="F42" s="9">
        <f>'I-8 2013'!F42*Factors!F$25</f>
        <v>101387.18067546899</v>
      </c>
      <c r="G42" s="9">
        <f>'I-8 2013'!G42*Factors!G$25</f>
        <v>0</v>
      </c>
      <c r="H42" s="9">
        <f>'I-8 2013'!H42*Factors!H$25</f>
        <v>19087.060090884839</v>
      </c>
      <c r="I42" s="9">
        <f>'I-8 2013'!I42*Factors!I$25</f>
        <v>0</v>
      </c>
      <c r="J42" s="9">
        <f>'I-8 2013'!J42*Factors!J$25</f>
        <v>54631.430726971994</v>
      </c>
      <c r="K42" s="9">
        <f>'I-8 2013'!K42*Factors!K$25</f>
        <v>2059.8032786250828</v>
      </c>
      <c r="L42" s="9">
        <f>'I-8 2013'!L42*Factors!L$25</f>
        <v>7980.4890121285953</v>
      </c>
      <c r="M42" s="9">
        <f>'I-8 2013'!M42*Factors!M$25</f>
        <v>0</v>
      </c>
      <c r="N42" s="9">
        <f>'I-8 2013'!N42*Factors!N$25</f>
        <v>0</v>
      </c>
      <c r="Q42" s="6">
        <f>Factors!D$17/D42</f>
        <v>436.89818717159494</v>
      </c>
      <c r="R42" s="15">
        <f>Factors!D$8/'I-8 2013'!D42</f>
        <v>436.89818717159488</v>
      </c>
    </row>
    <row r="43" spans="1:18" x14ac:dyDescent="0.25">
      <c r="A43" s="9"/>
      <c r="B43" s="9"/>
      <c r="C43" s="9">
        <f t="shared" si="0"/>
        <v>0</v>
      </c>
      <c r="D43" s="9">
        <f>'I-8 2013'!D43*Factors!D$25</f>
        <v>0</v>
      </c>
      <c r="E43" s="9">
        <f>'I-8 2013'!E43*Factors!E$25</f>
        <v>0</v>
      </c>
      <c r="F43" s="9">
        <f>'I-8 2013'!F43*Factors!F$25</f>
        <v>0</v>
      </c>
      <c r="G43" s="9">
        <f>'I-8 2013'!G43*Factors!G$25</f>
        <v>0</v>
      </c>
      <c r="H43" s="9">
        <f>'I-8 2013'!H43*Factors!H$25</f>
        <v>0</v>
      </c>
      <c r="I43" s="9">
        <f>'I-8 2013'!I43*Factors!I$25</f>
        <v>0</v>
      </c>
      <c r="J43" s="9">
        <f>'I-8 2013'!J43*Factors!J$25</f>
        <v>0</v>
      </c>
      <c r="K43" s="9">
        <f>'I-8 2013'!K43*Factors!K$25</f>
        <v>0</v>
      </c>
      <c r="L43" s="9">
        <f>'I-8 2013'!L43*Factors!L$25</f>
        <v>0</v>
      </c>
      <c r="M43" s="9">
        <f>'I-8 2013'!M43*Factors!M$25</f>
        <v>0</v>
      </c>
      <c r="N43" s="9">
        <f>'I-8 2013'!N43*Factors!N$25</f>
        <v>0</v>
      </c>
      <c r="Q43" s="6"/>
      <c r="R43" s="15"/>
    </row>
    <row r="44" spans="1:18" x14ac:dyDescent="0.25">
      <c r="R44" s="15"/>
    </row>
    <row r="45" spans="1:18" x14ac:dyDescent="0.25">
      <c r="R45" s="15"/>
    </row>
    <row r="46" spans="1:18" x14ac:dyDescent="0.25">
      <c r="R46" s="15"/>
    </row>
  </sheetData>
  <mergeCells count="1">
    <mergeCell ref="Q7:R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3"/>
  <sheetViews>
    <sheetView tabSelected="1" workbookViewId="0">
      <selection activeCell="H17" sqref="H17"/>
    </sheetView>
  </sheetViews>
  <sheetFormatPr defaultRowHeight="15" x14ac:dyDescent="0.25"/>
  <cols>
    <col min="1" max="1" width="17.85546875" customWidth="1"/>
    <col min="2" max="2" width="12.85546875" customWidth="1"/>
    <col min="3" max="3" width="13.140625" customWidth="1"/>
    <col min="4" max="4" width="13" customWidth="1"/>
    <col min="5" max="5" width="11.5703125" customWidth="1"/>
    <col min="6" max="7" width="12.85546875" customWidth="1"/>
    <col min="8" max="8" width="12.28515625" customWidth="1"/>
    <col min="9" max="9" width="13.5703125" customWidth="1"/>
    <col min="12" max="12" width="13.42578125" customWidth="1"/>
    <col min="13" max="13" width="13.5703125" customWidth="1"/>
    <col min="14" max="14" width="11.5703125" customWidth="1"/>
    <col min="16" max="16" width="13" customWidth="1"/>
  </cols>
  <sheetData>
    <row r="1" spans="1:16" x14ac:dyDescent="0.25">
      <c r="C1" t="s">
        <v>62</v>
      </c>
    </row>
    <row r="3" spans="1:16" ht="75" x14ac:dyDescent="0.25">
      <c r="A3" s="8" t="s">
        <v>23</v>
      </c>
      <c r="B3" s="8"/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6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6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6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6" ht="45" x14ac:dyDescent="0.25">
      <c r="A7" s="9" t="s">
        <v>24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P7" t="s">
        <v>61</v>
      </c>
    </row>
    <row r="8" spans="1:16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6" x14ac:dyDescent="0.25">
      <c r="A9" s="9" t="s">
        <v>25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6" ht="30" x14ac:dyDescent="0.25">
      <c r="A10" s="9" t="s">
        <v>26</v>
      </c>
      <c r="B10" s="9" t="s">
        <v>27</v>
      </c>
      <c r="C10" s="9">
        <f>'I-8 2017'!C10-'I-8 2013 prorated'!C10</f>
        <v>11411.763986515696</v>
      </c>
      <c r="D10" s="9">
        <f>'I-8 2017'!D10-'I-8 2013 prorated'!D10</f>
        <v>-2876.2029822009499</v>
      </c>
      <c r="E10" s="9">
        <f>'I-8 2017'!E10-'I-8 2013 prorated'!E10</f>
        <v>-11752.1431968119</v>
      </c>
      <c r="F10" s="9">
        <f>'I-8 2017'!F10-'I-8 2013 prorated'!F10</f>
        <v>12082.390048998321</v>
      </c>
      <c r="G10" s="9">
        <f>'I-8 2017'!G10-'I-8 2013 prorated'!G10</f>
        <v>0</v>
      </c>
      <c r="H10" s="9">
        <f>'I-8 2017'!H10-'I-8 2013 prorated'!H10</f>
        <v>3114.4501486883064</v>
      </c>
      <c r="I10" s="9">
        <f>'I-8 2017'!I10-'I-8 2013 prorated'!I10</f>
        <v>4291.9602843210105</v>
      </c>
      <c r="J10" s="9">
        <f>'I-8 2017'!J10-'I-8 2013 prorated'!J10</f>
        <v>0.78379870163783494</v>
      </c>
      <c r="K10" s="9">
        <f>'I-8 2017'!K10-'I-8 2013 prorated'!K10</f>
        <v>-1.0807512781611643</v>
      </c>
      <c r="L10" s="9">
        <f>'I-8 2017'!L10-'I-8 2013 prorated'!L10</f>
        <v>-82.898702527248076</v>
      </c>
      <c r="M10" s="9">
        <f>'I-8 2017'!M10-'I-8 2013 prorated'!M10</f>
        <v>0</v>
      </c>
      <c r="N10" s="9">
        <f>'I-8 2017'!N10-'I-8 2013 prorated'!N10</f>
        <v>6634.5053386244681</v>
      </c>
      <c r="P10" s="1">
        <f>SUM(D10:N10)</f>
        <v>11411.763986515485</v>
      </c>
    </row>
    <row r="11" spans="1:16" x14ac:dyDescent="0.25">
      <c r="A11" s="9" t="s">
        <v>28</v>
      </c>
      <c r="B11" s="9" t="s">
        <v>29</v>
      </c>
      <c r="C11" s="9">
        <f>'I-8 2017'!C11-'I-8 2013 prorated'!C11</f>
        <v>11411.763986515696</v>
      </c>
      <c r="D11" s="9">
        <f>'I-8 2017'!D11-'I-8 2013 prorated'!D11</f>
        <v>-2876.2029822009499</v>
      </c>
      <c r="E11" s="9">
        <f>'I-8 2017'!E11-'I-8 2013 prorated'!E11</f>
        <v>-11752.1431968119</v>
      </c>
      <c r="F11" s="9">
        <f>'I-8 2017'!F11-'I-8 2013 prorated'!F11</f>
        <v>12082.390048998321</v>
      </c>
      <c r="G11" s="9">
        <f>'I-8 2017'!G11-'I-8 2013 prorated'!G11</f>
        <v>0</v>
      </c>
      <c r="H11" s="9">
        <f>'I-8 2017'!H11-'I-8 2013 prorated'!H11</f>
        <v>3114.4501486883064</v>
      </c>
      <c r="I11" s="9">
        <f>'I-8 2017'!I11-'I-8 2013 prorated'!I11</f>
        <v>4291.9602843210105</v>
      </c>
      <c r="J11" s="9">
        <f>'I-8 2017'!J11-'I-8 2013 prorated'!J11</f>
        <v>0.78379870163783494</v>
      </c>
      <c r="K11" s="9">
        <f>'I-8 2017'!K11-'I-8 2013 prorated'!K11</f>
        <v>-1.0807512781611643</v>
      </c>
      <c r="L11" s="9">
        <f>'I-8 2017'!L11-'I-8 2013 prorated'!L11</f>
        <v>-82.898702527248076</v>
      </c>
      <c r="M11" s="9">
        <f>'I-8 2017'!M11-'I-8 2013 prorated'!M11</f>
        <v>0</v>
      </c>
      <c r="N11" s="9">
        <f>'I-8 2017'!N11-'I-8 2013 prorated'!N11</f>
        <v>6634.5053386244681</v>
      </c>
      <c r="P11" s="1">
        <f t="shared" ref="P11:P42" si="0">SUM(D11:N11)</f>
        <v>11411.763986515485</v>
      </c>
    </row>
    <row r="12" spans="1:16" x14ac:dyDescent="0.25">
      <c r="A12" s="9" t="s">
        <v>30</v>
      </c>
      <c r="B12" s="9" t="s">
        <v>31</v>
      </c>
      <c r="C12" s="9">
        <f>'I-8 2017'!C12-'I-8 2013 prorated'!C12</f>
        <v>11411.763986515696</v>
      </c>
      <c r="D12" s="9">
        <f>'I-8 2017'!D12-'I-8 2013 prorated'!D12</f>
        <v>-2876.2029822009499</v>
      </c>
      <c r="E12" s="9">
        <f>'I-8 2017'!E12-'I-8 2013 prorated'!E12</f>
        <v>-11752.1431968119</v>
      </c>
      <c r="F12" s="9">
        <f>'I-8 2017'!F12-'I-8 2013 prorated'!F12</f>
        <v>12082.390048998321</v>
      </c>
      <c r="G12" s="9">
        <f>'I-8 2017'!G12-'I-8 2013 prorated'!G12</f>
        <v>0</v>
      </c>
      <c r="H12" s="9">
        <f>'I-8 2017'!H12-'I-8 2013 prorated'!H12</f>
        <v>3114.4501486883064</v>
      </c>
      <c r="I12" s="9">
        <f>'I-8 2017'!I12-'I-8 2013 prorated'!I12</f>
        <v>4291.9602843210105</v>
      </c>
      <c r="J12" s="9">
        <f>'I-8 2017'!J12-'I-8 2013 prorated'!J12</f>
        <v>0.78379870163783494</v>
      </c>
      <c r="K12" s="9">
        <f>'I-8 2017'!K12-'I-8 2013 prorated'!K12</f>
        <v>-1.0807512781611643</v>
      </c>
      <c r="L12" s="9">
        <f>'I-8 2017'!L12-'I-8 2013 prorated'!L12</f>
        <v>-82.898702527248076</v>
      </c>
      <c r="M12" s="9">
        <f>'I-8 2017'!M12-'I-8 2013 prorated'!M12</f>
        <v>0</v>
      </c>
      <c r="N12" s="9">
        <f>'I-8 2017'!N12-'I-8 2013 prorated'!N12</f>
        <v>6634.5053386244681</v>
      </c>
      <c r="P12" s="1">
        <f t="shared" si="0"/>
        <v>11411.763986515485</v>
      </c>
    </row>
    <row r="13" spans="1:16" x14ac:dyDescent="0.25">
      <c r="A13" s="9"/>
      <c r="B13" s="9"/>
      <c r="C13" s="9">
        <f>'I-8 2017'!C13-'I-8 2013 prorated'!C13</f>
        <v>0</v>
      </c>
      <c r="D13" s="9">
        <f>'I-8 2017'!D13-'I-8 2013 prorated'!D13</f>
        <v>0</v>
      </c>
      <c r="E13" s="9">
        <f>'I-8 2017'!E13-'I-8 2013 prorated'!E13</f>
        <v>0</v>
      </c>
      <c r="F13" s="9">
        <f>'I-8 2017'!F13-'I-8 2013 prorated'!F13</f>
        <v>0</v>
      </c>
      <c r="G13" s="9">
        <f>'I-8 2017'!G13-'I-8 2013 prorated'!G13</f>
        <v>0</v>
      </c>
      <c r="H13" s="9">
        <f>'I-8 2017'!H13-'I-8 2013 prorated'!H13</f>
        <v>0</v>
      </c>
      <c r="I13" s="9">
        <f>'I-8 2017'!I13-'I-8 2013 prorated'!I13</f>
        <v>0</v>
      </c>
      <c r="J13" s="9">
        <f>'I-8 2017'!J13-'I-8 2013 prorated'!J13</f>
        <v>0</v>
      </c>
      <c r="K13" s="9">
        <f>'I-8 2017'!K13-'I-8 2013 prorated'!K13</f>
        <v>0</v>
      </c>
      <c r="L13" s="9">
        <f>'I-8 2017'!L13-'I-8 2013 prorated'!L13</f>
        <v>0</v>
      </c>
      <c r="M13" s="9">
        <f>'I-8 2017'!M13-'I-8 2013 prorated'!M13</f>
        <v>0</v>
      </c>
      <c r="N13" s="9">
        <f>'I-8 2017'!N13-'I-8 2013 prorated'!N13</f>
        <v>0</v>
      </c>
      <c r="P13" s="1">
        <f t="shared" si="0"/>
        <v>0</v>
      </c>
    </row>
    <row r="14" spans="1:16" x14ac:dyDescent="0.25">
      <c r="A14" s="9" t="s">
        <v>32</v>
      </c>
      <c r="B14" s="9"/>
      <c r="C14" s="9">
        <f>'I-8 2017'!C14-'I-8 2013 prorated'!C14</f>
        <v>0</v>
      </c>
      <c r="D14" s="9">
        <f>'I-8 2017'!D14-'I-8 2013 prorated'!D14</f>
        <v>0</v>
      </c>
      <c r="E14" s="9">
        <f>'I-8 2017'!E14-'I-8 2013 prorated'!E14</f>
        <v>0</v>
      </c>
      <c r="F14" s="9">
        <f>'I-8 2017'!F14-'I-8 2013 prorated'!F14</f>
        <v>0</v>
      </c>
      <c r="G14" s="9">
        <f>'I-8 2017'!G14-'I-8 2013 prorated'!G14</f>
        <v>0</v>
      </c>
      <c r="H14" s="9">
        <f>'I-8 2017'!H14-'I-8 2013 prorated'!H14</f>
        <v>0</v>
      </c>
      <c r="I14" s="9">
        <f>'I-8 2017'!I14-'I-8 2013 prorated'!I14</f>
        <v>0</v>
      </c>
      <c r="J14" s="9">
        <f>'I-8 2017'!J14-'I-8 2013 prorated'!J14</f>
        <v>0</v>
      </c>
      <c r="K14" s="9">
        <f>'I-8 2017'!K14-'I-8 2013 prorated'!K14</f>
        <v>0</v>
      </c>
      <c r="L14" s="9">
        <f>'I-8 2017'!L14-'I-8 2013 prorated'!L14</f>
        <v>0</v>
      </c>
      <c r="M14" s="9">
        <f>'I-8 2017'!M14-'I-8 2013 prorated'!M14</f>
        <v>0</v>
      </c>
      <c r="N14" s="9">
        <f>'I-8 2017'!N14-'I-8 2013 prorated'!N14</f>
        <v>0</v>
      </c>
      <c r="P14" s="1">
        <f t="shared" si="0"/>
        <v>0</v>
      </c>
    </row>
    <row r="15" spans="1:16" ht="30" x14ac:dyDescent="0.25">
      <c r="A15" s="9" t="s">
        <v>26</v>
      </c>
      <c r="B15" s="9" t="s">
        <v>33</v>
      </c>
      <c r="C15" s="9">
        <f>'I-8 2017'!C15-'I-8 2013 prorated'!C15</f>
        <v>165254.76224450534</v>
      </c>
      <c r="D15" s="9">
        <f>'I-8 2017'!D15-'I-8 2013 prorated'!D15</f>
        <v>-32640.804506468354</v>
      </c>
      <c r="E15" s="9">
        <f>'I-8 2017'!E15-'I-8 2013 prorated'!E15</f>
        <v>44873.100952167704</v>
      </c>
      <c r="F15" s="9">
        <f>'I-8 2017'!F15-'I-8 2013 prorated'!F15</f>
        <v>99787.50991778227</v>
      </c>
      <c r="G15" s="9">
        <f>'I-8 2017'!G15-'I-8 2013 prorated'!G15</f>
        <v>0</v>
      </c>
      <c r="H15" s="9">
        <f>'I-8 2017'!H15-'I-8 2013 prorated'!H15</f>
        <v>19877.495757304379</v>
      </c>
      <c r="I15" s="9">
        <f>'I-8 2017'!I15-'I-8 2013 prorated'!I15</f>
        <v>11408.917697044977</v>
      </c>
      <c r="J15" s="9">
        <f>'I-8 2017'!J15-'I-8 2013 prorated'!J15</f>
        <v>-4474.0098728171897</v>
      </c>
      <c r="K15" s="9">
        <f>'I-8 2017'!K15-'I-8 2013 prorated'!K15</f>
        <v>-132.77653951643052</v>
      </c>
      <c r="L15" s="9">
        <f>'I-8 2017'!L15-'I-8 2013 prorated'!L15</f>
        <v>-530.99699519878345</v>
      </c>
      <c r="M15" s="9">
        <f>'I-8 2017'!M15-'I-8 2013 prorated'!M15</f>
        <v>0</v>
      </c>
      <c r="N15" s="9">
        <f>'I-8 2017'!N15-'I-8 2013 prorated'!N15</f>
        <v>27086.325834206902</v>
      </c>
      <c r="P15" s="1">
        <f t="shared" si="0"/>
        <v>165254.76224450546</v>
      </c>
    </row>
    <row r="16" spans="1:16" x14ac:dyDescent="0.25">
      <c r="A16" s="9" t="s">
        <v>28</v>
      </c>
      <c r="B16" s="9" t="s">
        <v>34</v>
      </c>
      <c r="C16" s="9">
        <f>'I-8 2017'!C16-'I-8 2013 prorated'!C16</f>
        <v>165254.76224450534</v>
      </c>
      <c r="D16" s="9">
        <f>'I-8 2017'!D16-'I-8 2013 prorated'!D16</f>
        <v>-32640.804506468354</v>
      </c>
      <c r="E16" s="9">
        <f>'I-8 2017'!E16-'I-8 2013 prorated'!E16</f>
        <v>44873.100952167704</v>
      </c>
      <c r="F16" s="9">
        <f>'I-8 2017'!F16-'I-8 2013 prorated'!F16</f>
        <v>99787.50991778227</v>
      </c>
      <c r="G16" s="9">
        <f>'I-8 2017'!G16-'I-8 2013 prorated'!G16</f>
        <v>0</v>
      </c>
      <c r="H16" s="9">
        <f>'I-8 2017'!H16-'I-8 2013 prorated'!H16</f>
        <v>19877.495757304379</v>
      </c>
      <c r="I16" s="9">
        <f>'I-8 2017'!I16-'I-8 2013 prorated'!I16</f>
        <v>11408.917697044977</v>
      </c>
      <c r="J16" s="9">
        <f>'I-8 2017'!J16-'I-8 2013 prorated'!J16</f>
        <v>-4474.0098728171897</v>
      </c>
      <c r="K16" s="9">
        <f>'I-8 2017'!K16-'I-8 2013 prorated'!K16</f>
        <v>-132.77653951643052</v>
      </c>
      <c r="L16" s="9">
        <f>'I-8 2017'!L16-'I-8 2013 prorated'!L16</f>
        <v>-530.99699519878345</v>
      </c>
      <c r="M16" s="9">
        <f>'I-8 2017'!M16-'I-8 2013 prorated'!M16</f>
        <v>0</v>
      </c>
      <c r="N16" s="9">
        <f>'I-8 2017'!N16-'I-8 2013 prorated'!N16</f>
        <v>27086.325834206902</v>
      </c>
      <c r="P16" s="1">
        <f t="shared" si="0"/>
        <v>165254.76224450546</v>
      </c>
    </row>
    <row r="17" spans="1:16" x14ac:dyDescent="0.25">
      <c r="A17" s="9" t="s">
        <v>30</v>
      </c>
      <c r="B17" s="9" t="s">
        <v>35</v>
      </c>
      <c r="C17" s="9">
        <f>'I-8 2017'!C17-'I-8 2013 prorated'!C17</f>
        <v>165254.76224450534</v>
      </c>
      <c r="D17" s="9">
        <f>'I-8 2017'!D17-'I-8 2013 prorated'!D17</f>
        <v>-32640.804506468354</v>
      </c>
      <c r="E17" s="9">
        <f>'I-8 2017'!E17-'I-8 2013 prorated'!E17</f>
        <v>44873.100952167704</v>
      </c>
      <c r="F17" s="9">
        <f>'I-8 2017'!F17-'I-8 2013 prorated'!F17</f>
        <v>99787.50991778227</v>
      </c>
      <c r="G17" s="9">
        <f>'I-8 2017'!G17-'I-8 2013 prorated'!G17</f>
        <v>0</v>
      </c>
      <c r="H17" s="9">
        <f>'I-8 2017'!H17-'I-8 2013 prorated'!H17</f>
        <v>19877.495757304379</v>
      </c>
      <c r="I17" s="9">
        <f>'I-8 2017'!I17-'I-8 2013 prorated'!I17</f>
        <v>11408.917697044977</v>
      </c>
      <c r="J17" s="9">
        <f>'I-8 2017'!J17-'I-8 2013 prorated'!J17</f>
        <v>-4474.0098728171897</v>
      </c>
      <c r="K17" s="9">
        <f>'I-8 2017'!K17-'I-8 2013 prorated'!K17</f>
        <v>-132.77653951643052</v>
      </c>
      <c r="L17" s="9">
        <f>'I-8 2017'!L17-'I-8 2013 prorated'!L17</f>
        <v>-530.99699519878345</v>
      </c>
      <c r="M17" s="9">
        <f>'I-8 2017'!M17-'I-8 2013 prorated'!M17</f>
        <v>0</v>
      </c>
      <c r="N17" s="9">
        <f>'I-8 2017'!N17-'I-8 2013 prorated'!N17</f>
        <v>27086.325834206902</v>
      </c>
      <c r="P17" s="1">
        <f t="shared" si="0"/>
        <v>165254.76224450546</v>
      </c>
    </row>
    <row r="18" spans="1:16" x14ac:dyDescent="0.25">
      <c r="A18" s="9"/>
      <c r="B18" s="9"/>
      <c r="C18" s="9">
        <f>'I-8 2017'!C18-'I-8 2013 prorated'!C18</f>
        <v>0</v>
      </c>
      <c r="D18" s="9">
        <f>'I-8 2017'!D18-'I-8 2013 prorated'!D18</f>
        <v>0</v>
      </c>
      <c r="E18" s="9">
        <f>'I-8 2017'!E18-'I-8 2013 prorated'!E18</f>
        <v>0</v>
      </c>
      <c r="F18" s="9">
        <f>'I-8 2017'!F18-'I-8 2013 prorated'!F18</f>
        <v>0</v>
      </c>
      <c r="G18" s="9">
        <f>'I-8 2017'!G18-'I-8 2013 prorated'!G18</f>
        <v>0</v>
      </c>
      <c r="H18" s="9">
        <f>'I-8 2017'!H18-'I-8 2013 prorated'!H18</f>
        <v>0</v>
      </c>
      <c r="I18" s="9">
        <f>'I-8 2017'!I18-'I-8 2013 prorated'!I18</f>
        <v>0</v>
      </c>
      <c r="J18" s="9">
        <f>'I-8 2017'!J18-'I-8 2013 prorated'!J18</f>
        <v>0</v>
      </c>
      <c r="K18" s="9">
        <f>'I-8 2017'!K18-'I-8 2013 prorated'!K18</f>
        <v>0</v>
      </c>
      <c r="L18" s="9">
        <f>'I-8 2017'!L18-'I-8 2013 prorated'!L18</f>
        <v>0</v>
      </c>
      <c r="M18" s="9">
        <f>'I-8 2017'!M18-'I-8 2013 prorated'!M18</f>
        <v>0</v>
      </c>
      <c r="N18" s="9">
        <f>'I-8 2017'!N18-'I-8 2013 prorated'!N18</f>
        <v>0</v>
      </c>
      <c r="P18" s="1">
        <f t="shared" si="0"/>
        <v>0</v>
      </c>
    </row>
    <row r="19" spans="1:16" x14ac:dyDescent="0.25">
      <c r="A19" s="9" t="s">
        <v>36</v>
      </c>
      <c r="B19" s="9"/>
      <c r="C19" s="9">
        <f>'I-8 2017'!C19-'I-8 2013 prorated'!C19</f>
        <v>0</v>
      </c>
      <c r="D19" s="9">
        <f>'I-8 2017'!D19-'I-8 2013 prorated'!D19</f>
        <v>0</v>
      </c>
      <c r="E19" s="9">
        <f>'I-8 2017'!E19-'I-8 2013 prorated'!E19</f>
        <v>0</v>
      </c>
      <c r="F19" s="9">
        <f>'I-8 2017'!F19-'I-8 2013 prorated'!F19</f>
        <v>0</v>
      </c>
      <c r="G19" s="9">
        <f>'I-8 2017'!G19-'I-8 2013 prorated'!G19</f>
        <v>0</v>
      </c>
      <c r="H19" s="9">
        <f>'I-8 2017'!H19-'I-8 2013 prorated'!H19</f>
        <v>0</v>
      </c>
      <c r="I19" s="9">
        <f>'I-8 2017'!I19-'I-8 2013 prorated'!I19</f>
        <v>0</v>
      </c>
      <c r="J19" s="9">
        <f>'I-8 2017'!J19-'I-8 2013 prorated'!J19</f>
        <v>0</v>
      </c>
      <c r="K19" s="9">
        <f>'I-8 2017'!K19-'I-8 2013 prorated'!K19</f>
        <v>0</v>
      </c>
      <c r="L19" s="9">
        <f>'I-8 2017'!L19-'I-8 2013 prorated'!L19</f>
        <v>0</v>
      </c>
      <c r="M19" s="9">
        <f>'I-8 2017'!M19-'I-8 2013 prorated'!M19</f>
        <v>0</v>
      </c>
      <c r="N19" s="9">
        <f>'I-8 2017'!N19-'I-8 2013 prorated'!N19</f>
        <v>0</v>
      </c>
      <c r="P19" s="1">
        <f t="shared" si="0"/>
        <v>0</v>
      </c>
    </row>
    <row r="20" spans="1:16" ht="30" x14ac:dyDescent="0.25">
      <c r="A20" s="9" t="s">
        <v>26</v>
      </c>
      <c r="B20" s="9" t="s">
        <v>37</v>
      </c>
      <c r="C20" s="9">
        <f>'I-8 2017'!C20-'I-8 2013 prorated'!C20</f>
        <v>361777.00578885991</v>
      </c>
      <c r="D20" s="9">
        <f>'I-8 2017'!D20-'I-8 2013 prorated'!D20</f>
        <v>46886.13943872042</v>
      </c>
      <c r="E20" s="9">
        <f>'I-8 2017'!E20-'I-8 2013 prorated'!E20</f>
        <v>58333.114447345375</v>
      </c>
      <c r="F20" s="9">
        <f>'I-8 2017'!F20-'I-8 2013 prorated'!F20</f>
        <v>105417.21198654734</v>
      </c>
      <c r="G20" s="9">
        <f>'I-8 2017'!G20-'I-8 2013 prorated'!G20</f>
        <v>0</v>
      </c>
      <c r="H20" s="9">
        <f>'I-8 2017'!H20-'I-8 2013 prorated'!H20</f>
        <v>37631.836080270601</v>
      </c>
      <c r="I20" s="9">
        <f>'I-8 2017'!I20-'I-8 2013 prorated'!I20</f>
        <v>4980.7108464632183</v>
      </c>
      <c r="J20" s="9">
        <f>'I-8 2017'!J20-'I-8 2013 prorated'!J20</f>
        <v>-4147.8391023603981</v>
      </c>
      <c r="K20" s="9">
        <f>'I-8 2017'!K20-'I-8 2013 prorated'!K20</f>
        <v>-78.226802557871224</v>
      </c>
      <c r="L20" s="9">
        <f>'I-8 2017'!L20-'I-8 2013 prorated'!L20</f>
        <v>78.329628942522504</v>
      </c>
      <c r="M20" s="9">
        <f>'I-8 2017'!M20-'I-8 2013 prorated'!M20</f>
        <v>0</v>
      </c>
      <c r="N20" s="9">
        <f>'I-8 2017'!N20-'I-8 2013 prorated'!N20</f>
        <v>112675.72926548785</v>
      </c>
      <c r="P20" s="1">
        <f t="shared" si="0"/>
        <v>361777.00578885904</v>
      </c>
    </row>
    <row r="21" spans="1:16" x14ac:dyDescent="0.25">
      <c r="A21" s="9" t="s">
        <v>28</v>
      </c>
      <c r="B21" s="9" t="s">
        <v>38</v>
      </c>
      <c r="C21" s="9">
        <f>'I-8 2017'!C21-'I-8 2013 prorated'!C21</f>
        <v>361777.00578885991</v>
      </c>
      <c r="D21" s="9">
        <f>'I-8 2017'!D21-'I-8 2013 prorated'!D21</f>
        <v>46886.13943872042</v>
      </c>
      <c r="E21" s="9">
        <f>'I-8 2017'!E21-'I-8 2013 prorated'!E21</f>
        <v>58333.114447345375</v>
      </c>
      <c r="F21" s="9">
        <f>'I-8 2017'!F21-'I-8 2013 prorated'!F21</f>
        <v>105417.21198654734</v>
      </c>
      <c r="G21" s="9">
        <f>'I-8 2017'!G21-'I-8 2013 prorated'!G21</f>
        <v>0</v>
      </c>
      <c r="H21" s="9">
        <f>'I-8 2017'!H21-'I-8 2013 prorated'!H21</f>
        <v>37631.836080270601</v>
      </c>
      <c r="I21" s="9">
        <f>'I-8 2017'!I21-'I-8 2013 prorated'!I21</f>
        <v>4980.7108464632183</v>
      </c>
      <c r="J21" s="9">
        <f>'I-8 2017'!J21-'I-8 2013 prorated'!J21</f>
        <v>-4147.8391023603981</v>
      </c>
      <c r="K21" s="9">
        <f>'I-8 2017'!K21-'I-8 2013 prorated'!K21</f>
        <v>-78.226802557871224</v>
      </c>
      <c r="L21" s="9">
        <f>'I-8 2017'!L21-'I-8 2013 prorated'!L21</f>
        <v>78.329628942522504</v>
      </c>
      <c r="M21" s="9">
        <f>'I-8 2017'!M21-'I-8 2013 prorated'!M21</f>
        <v>0</v>
      </c>
      <c r="N21" s="9">
        <f>'I-8 2017'!N21-'I-8 2013 prorated'!N21</f>
        <v>112675.72926548785</v>
      </c>
      <c r="P21" s="1">
        <f t="shared" si="0"/>
        <v>361777.00578885904</v>
      </c>
    </row>
    <row r="22" spans="1:16" x14ac:dyDescent="0.25">
      <c r="A22" s="9" t="s">
        <v>30</v>
      </c>
      <c r="B22" s="9" t="s">
        <v>39</v>
      </c>
      <c r="C22" s="9">
        <f>'I-8 2017'!C22-'I-8 2013 prorated'!C22</f>
        <v>361777.00578885991</v>
      </c>
      <c r="D22" s="9">
        <f>'I-8 2017'!D22-'I-8 2013 prorated'!D22</f>
        <v>46886.13943872042</v>
      </c>
      <c r="E22" s="9">
        <f>'I-8 2017'!E22-'I-8 2013 prorated'!E22</f>
        <v>58333.114447345375</v>
      </c>
      <c r="F22" s="9">
        <f>'I-8 2017'!F22-'I-8 2013 prorated'!F22</f>
        <v>105417.21198654734</v>
      </c>
      <c r="G22" s="9">
        <f>'I-8 2017'!G22-'I-8 2013 prorated'!G22</f>
        <v>0</v>
      </c>
      <c r="H22" s="9">
        <f>'I-8 2017'!H22-'I-8 2013 prorated'!H22</f>
        <v>37631.836080270601</v>
      </c>
      <c r="I22" s="9">
        <f>'I-8 2017'!I22-'I-8 2013 prorated'!I22</f>
        <v>4980.7108464632183</v>
      </c>
      <c r="J22" s="9">
        <f>'I-8 2017'!J22-'I-8 2013 prorated'!J22</f>
        <v>-4147.8391023603981</v>
      </c>
      <c r="K22" s="9">
        <f>'I-8 2017'!K22-'I-8 2013 prorated'!K22</f>
        <v>-78.226802557871224</v>
      </c>
      <c r="L22" s="9">
        <f>'I-8 2017'!L22-'I-8 2013 prorated'!L22</f>
        <v>78.329628942522504</v>
      </c>
      <c r="M22" s="9">
        <f>'I-8 2017'!M22-'I-8 2013 prorated'!M22</f>
        <v>0</v>
      </c>
      <c r="N22" s="9">
        <f>'I-8 2017'!N22-'I-8 2013 prorated'!N22</f>
        <v>112675.72926548785</v>
      </c>
      <c r="P22" s="1">
        <f t="shared" si="0"/>
        <v>361777.00578885904</v>
      </c>
    </row>
    <row r="23" spans="1:16" x14ac:dyDescent="0.25">
      <c r="A23" s="9"/>
      <c r="B23" s="9"/>
      <c r="C23" s="9">
        <f>'I-8 2017'!C23-'I-8 2013 prorated'!C23</f>
        <v>0</v>
      </c>
      <c r="D23" s="9">
        <f>'I-8 2017'!D23-'I-8 2013 prorated'!D23</f>
        <v>0</v>
      </c>
      <c r="E23" s="9">
        <f>'I-8 2017'!E23-'I-8 2013 prorated'!E23</f>
        <v>0</v>
      </c>
      <c r="F23" s="9">
        <f>'I-8 2017'!F23-'I-8 2013 prorated'!F23</f>
        <v>0</v>
      </c>
      <c r="G23" s="9">
        <f>'I-8 2017'!G23-'I-8 2013 prorated'!G23</f>
        <v>0</v>
      </c>
      <c r="H23" s="9">
        <f>'I-8 2017'!H23-'I-8 2013 prorated'!H23</f>
        <v>0</v>
      </c>
      <c r="I23" s="9">
        <f>'I-8 2017'!I23-'I-8 2013 prorated'!I23</f>
        <v>0</v>
      </c>
      <c r="J23" s="9">
        <f>'I-8 2017'!J23-'I-8 2013 prorated'!J23</f>
        <v>0</v>
      </c>
      <c r="K23" s="9">
        <f>'I-8 2017'!K23-'I-8 2013 prorated'!K23</f>
        <v>0</v>
      </c>
      <c r="L23" s="9">
        <f>'I-8 2017'!L23-'I-8 2013 prorated'!L23</f>
        <v>0</v>
      </c>
      <c r="M23" s="9">
        <f>'I-8 2017'!M23-'I-8 2013 prorated'!M23</f>
        <v>0</v>
      </c>
      <c r="N23" s="9">
        <f>'I-8 2017'!N23-'I-8 2013 prorated'!N23</f>
        <v>0</v>
      </c>
      <c r="P23" s="1">
        <f t="shared" si="0"/>
        <v>0</v>
      </c>
    </row>
    <row r="24" spans="1:16" ht="45" x14ac:dyDescent="0.25">
      <c r="A24" s="9" t="s">
        <v>40</v>
      </c>
      <c r="B24" s="9"/>
      <c r="C24" s="9">
        <f>'I-8 2017'!C24-'I-8 2013 prorated'!C24</f>
        <v>0</v>
      </c>
      <c r="D24" s="9">
        <f>'I-8 2017'!D24-'I-8 2013 prorated'!D24</f>
        <v>0</v>
      </c>
      <c r="E24" s="9">
        <f>'I-8 2017'!E24-'I-8 2013 prorated'!E24</f>
        <v>0</v>
      </c>
      <c r="F24" s="9">
        <f>'I-8 2017'!F24-'I-8 2013 prorated'!F24</f>
        <v>0</v>
      </c>
      <c r="G24" s="9">
        <f>'I-8 2017'!G24-'I-8 2013 prorated'!G24</f>
        <v>0</v>
      </c>
      <c r="H24" s="9">
        <f>'I-8 2017'!H24-'I-8 2013 prorated'!H24</f>
        <v>0</v>
      </c>
      <c r="I24" s="9">
        <f>'I-8 2017'!I24-'I-8 2013 prorated'!I24</f>
        <v>0</v>
      </c>
      <c r="J24" s="9">
        <f>'I-8 2017'!J24-'I-8 2013 prorated'!J24</f>
        <v>0</v>
      </c>
      <c r="K24" s="9">
        <f>'I-8 2017'!K24-'I-8 2013 prorated'!K24</f>
        <v>0</v>
      </c>
      <c r="L24" s="9">
        <f>'I-8 2017'!L24-'I-8 2013 prorated'!L24</f>
        <v>0</v>
      </c>
      <c r="M24" s="9">
        <f>'I-8 2017'!M24-'I-8 2013 prorated'!M24</f>
        <v>0</v>
      </c>
      <c r="N24" s="9">
        <f>'I-8 2017'!N24-'I-8 2013 prorated'!N24</f>
        <v>0</v>
      </c>
      <c r="P24" s="1">
        <f t="shared" si="0"/>
        <v>0</v>
      </c>
    </row>
    <row r="25" spans="1:16" x14ac:dyDescent="0.25">
      <c r="A25" s="9"/>
      <c r="B25" s="9"/>
      <c r="C25" s="9">
        <f>'I-8 2017'!C25-'I-8 2013 prorated'!C25</f>
        <v>0</v>
      </c>
      <c r="D25" s="9">
        <f>'I-8 2017'!D25-'I-8 2013 prorated'!D25</f>
        <v>0</v>
      </c>
      <c r="E25" s="9">
        <f>'I-8 2017'!E25-'I-8 2013 prorated'!E25</f>
        <v>0</v>
      </c>
      <c r="F25" s="9">
        <f>'I-8 2017'!F25-'I-8 2013 prorated'!F25</f>
        <v>0</v>
      </c>
      <c r="G25" s="9">
        <f>'I-8 2017'!G25-'I-8 2013 prorated'!G25</f>
        <v>0</v>
      </c>
      <c r="H25" s="9">
        <f>'I-8 2017'!H25-'I-8 2013 prorated'!H25</f>
        <v>0</v>
      </c>
      <c r="I25" s="9">
        <f>'I-8 2017'!I25-'I-8 2013 prorated'!I25</f>
        <v>0</v>
      </c>
      <c r="J25" s="9">
        <f>'I-8 2017'!J25-'I-8 2013 prorated'!J25</f>
        <v>0</v>
      </c>
      <c r="K25" s="9">
        <f>'I-8 2017'!K25-'I-8 2013 prorated'!K25</f>
        <v>0</v>
      </c>
      <c r="L25" s="9">
        <f>'I-8 2017'!L25-'I-8 2013 prorated'!L25</f>
        <v>0</v>
      </c>
      <c r="M25" s="9">
        <f>'I-8 2017'!M25-'I-8 2013 prorated'!M25</f>
        <v>0</v>
      </c>
      <c r="N25" s="9">
        <f>'I-8 2017'!N25-'I-8 2013 prorated'!N25</f>
        <v>0</v>
      </c>
      <c r="P25" s="1">
        <f t="shared" si="0"/>
        <v>0</v>
      </c>
    </row>
    <row r="26" spans="1:16" x14ac:dyDescent="0.25">
      <c r="A26" s="9" t="s">
        <v>41</v>
      </c>
      <c r="B26" s="9"/>
      <c r="C26" s="9">
        <f>'I-8 2017'!C26-'I-8 2013 prorated'!C26</f>
        <v>0</v>
      </c>
      <c r="D26" s="9">
        <f>'I-8 2017'!D26-'I-8 2013 prorated'!D26</f>
        <v>0</v>
      </c>
      <c r="E26" s="9">
        <f>'I-8 2017'!E26-'I-8 2013 prorated'!E26</f>
        <v>0</v>
      </c>
      <c r="F26" s="9">
        <f>'I-8 2017'!F26-'I-8 2013 prorated'!F26</f>
        <v>0</v>
      </c>
      <c r="G26" s="9">
        <f>'I-8 2017'!G26-'I-8 2013 prorated'!G26</f>
        <v>0</v>
      </c>
      <c r="H26" s="9">
        <f>'I-8 2017'!H26-'I-8 2013 prorated'!H26</f>
        <v>0</v>
      </c>
      <c r="I26" s="9">
        <f>'I-8 2017'!I26-'I-8 2013 prorated'!I26</f>
        <v>0</v>
      </c>
      <c r="J26" s="9">
        <f>'I-8 2017'!J26-'I-8 2013 prorated'!J26</f>
        <v>0</v>
      </c>
      <c r="K26" s="9">
        <f>'I-8 2017'!K26-'I-8 2013 prorated'!K26</f>
        <v>0</v>
      </c>
      <c r="L26" s="9">
        <f>'I-8 2017'!L26-'I-8 2013 prorated'!L26</f>
        <v>0</v>
      </c>
      <c r="M26" s="9">
        <f>'I-8 2017'!M26-'I-8 2013 prorated'!M26</f>
        <v>0</v>
      </c>
      <c r="N26" s="9">
        <f>'I-8 2017'!N26-'I-8 2013 prorated'!N26</f>
        <v>0</v>
      </c>
      <c r="P26" s="1">
        <f t="shared" si="0"/>
        <v>0</v>
      </c>
    </row>
    <row r="27" spans="1:16" ht="60" x14ac:dyDescent="0.25">
      <c r="A27" s="9" t="s">
        <v>42</v>
      </c>
      <c r="B27" s="9" t="s">
        <v>43</v>
      </c>
      <c r="C27" s="9">
        <f>'I-8 2017'!C27-'I-8 2013 prorated'!C27</f>
        <v>39521.932834463776</v>
      </c>
      <c r="D27" s="9">
        <f>'I-8 2017'!D27-'I-8 2013 prorated'!D27</f>
        <v>24878.032936599746</v>
      </c>
      <c r="E27" s="9">
        <f>'I-8 2017'!E27-'I-8 2013 prorated'!E27</f>
        <v>-14686.385341395478</v>
      </c>
      <c r="F27" s="9">
        <f>'I-8 2017'!F27-'I-8 2013 prorated'!F27</f>
        <v>17382.020520482009</v>
      </c>
      <c r="G27" s="9">
        <f>'I-8 2017'!G27-'I-8 2013 prorated'!G27</f>
        <v>0</v>
      </c>
      <c r="H27" s="9">
        <f>'I-8 2017'!H27-'I-8 2013 prorated'!H27</f>
        <v>10654.623196143351</v>
      </c>
      <c r="I27" s="9">
        <f>'I-8 2017'!I27-'I-8 2013 prorated'!I27</f>
        <v>2390.4888626188331</v>
      </c>
      <c r="J27" s="9">
        <f>'I-8 2017'!J27-'I-8 2013 prorated'!J27</f>
        <v>-19.463370226568259</v>
      </c>
      <c r="K27" s="9">
        <f>'I-8 2017'!K27-'I-8 2013 prorated'!K27</f>
        <v>-65.25746707268226</v>
      </c>
      <c r="L27" s="9">
        <f>'I-8 2017'!L27-'I-8 2013 prorated'!L27</f>
        <v>-10.797105454354664</v>
      </c>
      <c r="M27" s="9">
        <f>'I-8 2017'!M27-'I-8 2013 prorated'!M27</f>
        <v>0</v>
      </c>
      <c r="N27" s="9">
        <f>'I-8 2017'!N27-'I-8 2013 prorated'!N27</f>
        <v>-1001.3293972312349</v>
      </c>
      <c r="P27" s="1">
        <f t="shared" si="0"/>
        <v>39521.932834463616</v>
      </c>
    </row>
    <row r="28" spans="1:16" x14ac:dyDescent="0.25">
      <c r="A28" s="9" t="s">
        <v>44</v>
      </c>
      <c r="B28" s="9" t="s">
        <v>45</v>
      </c>
      <c r="C28" s="9">
        <f>'I-8 2017'!C28-'I-8 2013 prorated'!C28</f>
        <v>39521.932834463776</v>
      </c>
      <c r="D28" s="9">
        <f>'I-8 2017'!D28-'I-8 2013 prorated'!D28</f>
        <v>24878.032936599746</v>
      </c>
      <c r="E28" s="9">
        <f>'I-8 2017'!E28-'I-8 2013 prorated'!E28</f>
        <v>-14686.385341395478</v>
      </c>
      <c r="F28" s="9">
        <f>'I-8 2017'!F28-'I-8 2013 prorated'!F28</f>
        <v>17382.020520482009</v>
      </c>
      <c r="G28" s="9">
        <f>'I-8 2017'!G28-'I-8 2013 prorated'!G28</f>
        <v>0</v>
      </c>
      <c r="H28" s="9">
        <f>'I-8 2017'!H28-'I-8 2013 prorated'!H28</f>
        <v>10654.623196143351</v>
      </c>
      <c r="I28" s="9">
        <f>'I-8 2017'!I28-'I-8 2013 prorated'!I28</f>
        <v>2390.4888626188331</v>
      </c>
      <c r="J28" s="9">
        <f>'I-8 2017'!J28-'I-8 2013 prorated'!J28</f>
        <v>-19.463370226568259</v>
      </c>
      <c r="K28" s="9">
        <f>'I-8 2017'!K28-'I-8 2013 prorated'!K28</f>
        <v>-65.25746707268226</v>
      </c>
      <c r="L28" s="9">
        <f>'I-8 2017'!L28-'I-8 2013 prorated'!L28</f>
        <v>-10.797105454354664</v>
      </c>
      <c r="M28" s="9">
        <f>'I-8 2017'!M28-'I-8 2013 prorated'!M28</f>
        <v>0</v>
      </c>
      <c r="N28" s="9">
        <f>'I-8 2017'!N28-'I-8 2013 prorated'!N28</f>
        <v>-1001.3293972312349</v>
      </c>
      <c r="P28" s="1">
        <f t="shared" si="0"/>
        <v>39521.932834463616</v>
      </c>
    </row>
    <row r="29" spans="1:16" ht="30" x14ac:dyDescent="0.25">
      <c r="A29" s="9" t="s">
        <v>46</v>
      </c>
      <c r="B29" s="9" t="s">
        <v>47</v>
      </c>
      <c r="C29" s="9">
        <f>'I-8 2017'!C29-'I-8 2013 prorated'!C29</f>
        <v>45440.309013704769</v>
      </c>
      <c r="D29" s="9">
        <f>'I-8 2017'!D29-'I-8 2013 prorated'!D29</f>
        <v>24878.032936599746</v>
      </c>
      <c r="E29" s="9">
        <f>'I-8 2017'!E29-'I-8 2013 prorated'!E29</f>
        <v>-14671.235042653061</v>
      </c>
      <c r="F29" s="9">
        <f>'I-8 2017'!F29-'I-8 2013 prorated'!F29</f>
        <v>37902.519962518243</v>
      </c>
      <c r="G29" s="9">
        <f>'I-8 2017'!G29-'I-8 2013 prorated'!G29</f>
        <v>0</v>
      </c>
      <c r="H29" s="9">
        <f>'I-8 2017'!H29-'I-8 2013 prorated'!H29</f>
        <v>-1938.8585442245567</v>
      </c>
      <c r="I29" s="9">
        <f>'I-8 2017'!I29-'I-8 2013 prorated'!I29</f>
        <v>0</v>
      </c>
      <c r="J29" s="9">
        <f>'I-8 2017'!J29-'I-8 2013 prorated'!J29</f>
        <v>-19.463370226568259</v>
      </c>
      <c r="K29" s="9">
        <f>'I-8 2017'!K29-'I-8 2013 prorated'!K29</f>
        <v>-65.25746707268226</v>
      </c>
      <c r="L29" s="9">
        <f>'I-8 2017'!L29-'I-8 2013 prorated'!L29</f>
        <v>-645.42946123637773</v>
      </c>
      <c r="M29" s="9">
        <f>'I-8 2017'!M29-'I-8 2013 prorated'!M29</f>
        <v>0</v>
      </c>
      <c r="N29" s="9">
        <f>'I-8 2017'!N29-'I-8 2013 prorated'!N29</f>
        <v>0</v>
      </c>
      <c r="P29" s="1">
        <f t="shared" si="0"/>
        <v>45440.30901370474</v>
      </c>
    </row>
    <row r="30" spans="1:16" x14ac:dyDescent="0.25">
      <c r="A30" s="9" t="s">
        <v>48</v>
      </c>
      <c r="B30" s="9" t="s">
        <v>49</v>
      </c>
      <c r="C30" s="9">
        <f>'I-8 2017'!C30-'I-8 2013 prorated'!C30</f>
        <v>269940.69843180233</v>
      </c>
      <c r="D30" s="9">
        <f>'I-8 2017'!D30-'I-8 2013 prorated'!D30</f>
        <v>24878.032936599746</v>
      </c>
      <c r="E30" s="9">
        <f>'I-8 2017'!E30-'I-8 2013 prorated'!E30</f>
        <v>-14671.235042653061</v>
      </c>
      <c r="F30" s="9">
        <f>'I-8 2017'!F30-'I-8 2013 prorated'!F30</f>
        <v>262402.90938061592</v>
      </c>
      <c r="G30" s="9">
        <f>'I-8 2017'!G30-'I-8 2013 prorated'!G30</f>
        <v>0</v>
      </c>
      <c r="H30" s="9">
        <f>'I-8 2017'!H30-'I-8 2013 prorated'!H30</f>
        <v>-1938.8585442245567</v>
      </c>
      <c r="I30" s="9">
        <f>'I-8 2017'!I30-'I-8 2013 prorated'!I30</f>
        <v>0</v>
      </c>
      <c r="J30" s="9">
        <f>'I-8 2017'!J30-'I-8 2013 prorated'!J30</f>
        <v>-19.463370226568259</v>
      </c>
      <c r="K30" s="9">
        <f>'I-8 2017'!K30-'I-8 2013 prorated'!K30</f>
        <v>-65.25746707268226</v>
      </c>
      <c r="L30" s="9">
        <f>'I-8 2017'!L30-'I-8 2013 prorated'!L30</f>
        <v>-645.42946123637773</v>
      </c>
      <c r="M30" s="9">
        <f>'I-8 2017'!M30-'I-8 2013 prorated'!M30</f>
        <v>0</v>
      </c>
      <c r="N30" s="9">
        <f>'I-8 2017'!N30-'I-8 2013 prorated'!N30</f>
        <v>0</v>
      </c>
      <c r="P30" s="1">
        <f t="shared" si="0"/>
        <v>269940.69843180239</v>
      </c>
    </row>
    <row r="31" spans="1:16" x14ac:dyDescent="0.25">
      <c r="A31" s="9"/>
      <c r="B31" s="9"/>
      <c r="C31" s="9">
        <f>'I-8 2017'!C31-'I-8 2013 prorated'!C31</f>
        <v>0</v>
      </c>
      <c r="D31" s="9">
        <f>'I-8 2017'!D31-'I-8 2013 prorated'!D31</f>
        <v>0</v>
      </c>
      <c r="E31" s="9">
        <f>'I-8 2017'!E31-'I-8 2013 prorated'!E31</f>
        <v>0</v>
      </c>
      <c r="F31" s="9">
        <f>'I-8 2017'!F31-'I-8 2013 prorated'!F31</f>
        <v>0</v>
      </c>
      <c r="G31" s="9">
        <f>'I-8 2017'!G31-'I-8 2013 prorated'!G31</f>
        <v>0</v>
      </c>
      <c r="H31" s="9">
        <f>'I-8 2017'!H31-'I-8 2013 prorated'!H31</f>
        <v>0</v>
      </c>
      <c r="I31" s="9">
        <f>'I-8 2017'!I31-'I-8 2013 prorated'!I31</f>
        <v>0</v>
      </c>
      <c r="J31" s="9">
        <f>'I-8 2017'!J31-'I-8 2013 prorated'!J31</f>
        <v>0</v>
      </c>
      <c r="K31" s="9">
        <f>'I-8 2017'!K31-'I-8 2013 prorated'!K31</f>
        <v>0</v>
      </c>
      <c r="L31" s="9">
        <f>'I-8 2017'!L31-'I-8 2013 prorated'!L31</f>
        <v>0</v>
      </c>
      <c r="M31" s="9">
        <f>'I-8 2017'!M31-'I-8 2013 prorated'!M31</f>
        <v>0</v>
      </c>
      <c r="N31" s="9">
        <f>'I-8 2017'!N31-'I-8 2013 prorated'!N31</f>
        <v>0</v>
      </c>
      <c r="P31" s="1">
        <f t="shared" si="0"/>
        <v>0</v>
      </c>
    </row>
    <row r="32" spans="1:16" x14ac:dyDescent="0.25">
      <c r="A32" s="9" t="s">
        <v>50</v>
      </c>
      <c r="B32" s="9"/>
      <c r="C32" s="9">
        <f>'I-8 2017'!C32-'I-8 2013 prorated'!C32</f>
        <v>0</v>
      </c>
      <c r="D32" s="9">
        <f>'I-8 2017'!D32-'I-8 2013 prorated'!D32</f>
        <v>0</v>
      </c>
      <c r="E32" s="9">
        <f>'I-8 2017'!E32-'I-8 2013 prorated'!E32</f>
        <v>0</v>
      </c>
      <c r="F32" s="9">
        <f>'I-8 2017'!F32-'I-8 2013 prorated'!F32</f>
        <v>0</v>
      </c>
      <c r="G32" s="9">
        <f>'I-8 2017'!G32-'I-8 2013 prorated'!G32</f>
        <v>0</v>
      </c>
      <c r="H32" s="9">
        <f>'I-8 2017'!H32-'I-8 2013 prorated'!H32</f>
        <v>0</v>
      </c>
      <c r="I32" s="9">
        <f>'I-8 2017'!I32-'I-8 2013 prorated'!I32</f>
        <v>0</v>
      </c>
      <c r="J32" s="9">
        <f>'I-8 2017'!J32-'I-8 2013 prorated'!J32</f>
        <v>0</v>
      </c>
      <c r="K32" s="9">
        <f>'I-8 2017'!K32-'I-8 2013 prorated'!K32</f>
        <v>0</v>
      </c>
      <c r="L32" s="9">
        <f>'I-8 2017'!L32-'I-8 2013 prorated'!L32</f>
        <v>0</v>
      </c>
      <c r="M32" s="9">
        <f>'I-8 2017'!M32-'I-8 2013 prorated'!M32</f>
        <v>0</v>
      </c>
      <c r="N32" s="9">
        <f>'I-8 2017'!N32-'I-8 2013 prorated'!N32</f>
        <v>0</v>
      </c>
      <c r="P32" s="1">
        <f t="shared" si="0"/>
        <v>0</v>
      </c>
    </row>
    <row r="33" spans="1:16" ht="60" x14ac:dyDescent="0.25">
      <c r="A33" s="9" t="s">
        <v>42</v>
      </c>
      <c r="B33" s="9" t="s">
        <v>51</v>
      </c>
      <c r="C33" s="9">
        <f>'I-8 2017'!C33-'I-8 2013 prorated'!C33</f>
        <v>131436.03635375295</v>
      </c>
      <c r="D33" s="9">
        <f>'I-8 2017'!D33-'I-8 2013 prorated'!D33</f>
        <v>68903.292775360867</v>
      </c>
      <c r="E33" s="9">
        <f>'I-8 2017'!E33-'I-8 2013 prorated'!E33</f>
        <v>-28996.440974272205</v>
      </c>
      <c r="F33" s="9">
        <f>'I-8 2017'!F33-'I-8 2013 prorated'!F33</f>
        <v>48088.802911353996</v>
      </c>
      <c r="G33" s="9">
        <f>'I-8 2017'!G33-'I-8 2013 prorated'!G33</f>
        <v>0</v>
      </c>
      <c r="H33" s="9">
        <f>'I-8 2017'!H33-'I-8 2013 prorated'!H33</f>
        <v>39822.081767807453</v>
      </c>
      <c r="I33" s="9">
        <f>'I-8 2017'!I33-'I-8 2013 prorated'!I33</f>
        <v>6227.4331829875009</v>
      </c>
      <c r="J33" s="9">
        <f>'I-8 2017'!J33-'I-8 2013 prorated'!J33</f>
        <v>-46.054519690325833</v>
      </c>
      <c r="K33" s="9">
        <f>'I-8 2017'!K33-'I-8 2013 prorated'!K33</f>
        <v>-184.50466908484361</v>
      </c>
      <c r="L33" s="9">
        <f>'I-8 2017'!L33-'I-8 2013 prorated'!L33</f>
        <v>138.4884518623553</v>
      </c>
      <c r="M33" s="9">
        <f>'I-8 2017'!M33-'I-8 2013 prorated'!M33</f>
        <v>0</v>
      </c>
      <c r="N33" s="9">
        <f>'I-8 2017'!N33-'I-8 2013 prorated'!N33</f>
        <v>-2517.0625725718637</v>
      </c>
      <c r="P33" s="1">
        <f t="shared" si="0"/>
        <v>131436.03635375295</v>
      </c>
    </row>
    <row r="34" spans="1:16" x14ac:dyDescent="0.25">
      <c r="A34" s="9" t="s">
        <v>44</v>
      </c>
      <c r="B34" s="9" t="s">
        <v>52</v>
      </c>
      <c r="C34" s="9">
        <f>'I-8 2017'!C34-'I-8 2013 prorated'!C34</f>
        <v>131436.03635375295</v>
      </c>
      <c r="D34" s="9">
        <f>'I-8 2017'!D34-'I-8 2013 prorated'!D34</f>
        <v>68903.292775360867</v>
      </c>
      <c r="E34" s="9">
        <f>'I-8 2017'!E34-'I-8 2013 prorated'!E34</f>
        <v>-28996.440974272205</v>
      </c>
      <c r="F34" s="9">
        <f>'I-8 2017'!F34-'I-8 2013 prorated'!F34</f>
        <v>48088.802911353996</v>
      </c>
      <c r="G34" s="9">
        <f>'I-8 2017'!G34-'I-8 2013 prorated'!G34</f>
        <v>0</v>
      </c>
      <c r="H34" s="9">
        <f>'I-8 2017'!H34-'I-8 2013 prorated'!H34</f>
        <v>39822.081767807453</v>
      </c>
      <c r="I34" s="9">
        <f>'I-8 2017'!I34-'I-8 2013 prorated'!I34</f>
        <v>6227.4331829875009</v>
      </c>
      <c r="J34" s="9">
        <f>'I-8 2017'!J34-'I-8 2013 prorated'!J34</f>
        <v>-46.054519690325833</v>
      </c>
      <c r="K34" s="9">
        <f>'I-8 2017'!K34-'I-8 2013 prorated'!K34</f>
        <v>-184.50466908484361</v>
      </c>
      <c r="L34" s="9">
        <f>'I-8 2017'!L34-'I-8 2013 prorated'!L34</f>
        <v>138.4884518623553</v>
      </c>
      <c r="M34" s="9">
        <f>'I-8 2017'!M34-'I-8 2013 prorated'!M34</f>
        <v>0</v>
      </c>
      <c r="N34" s="9">
        <f>'I-8 2017'!N34-'I-8 2013 prorated'!N34</f>
        <v>-2517.0625725718637</v>
      </c>
      <c r="P34" s="1">
        <f t="shared" si="0"/>
        <v>131436.03635375295</v>
      </c>
    </row>
    <row r="35" spans="1:16" ht="30" x14ac:dyDescent="0.25">
      <c r="A35" s="9" t="s">
        <v>46</v>
      </c>
      <c r="B35" s="9" t="s">
        <v>53</v>
      </c>
      <c r="C35" s="9">
        <f>'I-8 2017'!C35-'I-8 2013 prorated'!C35</f>
        <v>160350.94332523365</v>
      </c>
      <c r="D35" s="9">
        <f>'I-8 2017'!D35-'I-8 2013 prorated'!D35</f>
        <v>68903.292775360867</v>
      </c>
      <c r="E35" s="9">
        <f>'I-8 2017'!E35-'I-8 2013 prorated'!E35</f>
        <v>-28942.376110772195</v>
      </c>
      <c r="F35" s="9">
        <f>'I-8 2017'!F35-'I-8 2013 prorated'!F35</f>
        <v>128029.21517714753</v>
      </c>
      <c r="G35" s="9">
        <f>'I-8 2017'!G35-'I-8 2013 prorated'!G35</f>
        <v>0</v>
      </c>
      <c r="H35" s="9">
        <f>'I-8 2017'!H35-'I-8 2013 prorated'!H35</f>
        <v>-7547.1177795894191</v>
      </c>
      <c r="I35" s="9">
        <f>'I-8 2017'!I35-'I-8 2013 prorated'!I35</f>
        <v>0</v>
      </c>
      <c r="J35" s="9">
        <f>'I-8 2017'!J35-'I-8 2013 prorated'!J35</f>
        <v>-46.054519690325833</v>
      </c>
      <c r="K35" s="9">
        <f>'I-8 2017'!K35-'I-8 2013 prorated'!K35</f>
        <v>-184.50466908484361</v>
      </c>
      <c r="L35" s="9">
        <f>'I-8 2017'!L35-'I-8 2013 prorated'!L35</f>
        <v>138.4884518623553</v>
      </c>
      <c r="M35" s="9">
        <f>'I-8 2017'!M35-'I-8 2013 prorated'!M35</f>
        <v>0</v>
      </c>
      <c r="N35" s="9">
        <f>'I-8 2017'!N35-'I-8 2013 prorated'!N35</f>
        <v>0</v>
      </c>
      <c r="P35" s="1">
        <f t="shared" si="0"/>
        <v>160350.94332523394</v>
      </c>
    </row>
    <row r="36" spans="1:16" x14ac:dyDescent="0.25">
      <c r="A36" s="9" t="s">
        <v>48</v>
      </c>
      <c r="B36" s="9" t="s">
        <v>54</v>
      </c>
      <c r="C36" s="9">
        <f>'I-8 2017'!C36-'I-8 2013 prorated'!C36</f>
        <v>1034922.9163226474</v>
      </c>
      <c r="D36" s="9">
        <f>'I-8 2017'!D36-'I-8 2013 prorated'!D36</f>
        <v>68903.292775360867</v>
      </c>
      <c r="E36" s="9">
        <f>'I-8 2017'!E36-'I-8 2013 prorated'!E36</f>
        <v>-28942.376110772195</v>
      </c>
      <c r="F36" s="9">
        <f>'I-8 2017'!F36-'I-8 2013 prorated'!F36</f>
        <v>1002601.1881745612</v>
      </c>
      <c r="G36" s="9">
        <f>'I-8 2017'!G36-'I-8 2013 prorated'!G36</f>
        <v>0</v>
      </c>
      <c r="H36" s="9">
        <f>'I-8 2017'!H36-'I-8 2013 prorated'!H36</f>
        <v>-7547.1177795894191</v>
      </c>
      <c r="I36" s="9">
        <f>'I-8 2017'!I36-'I-8 2013 prorated'!I36</f>
        <v>0</v>
      </c>
      <c r="J36" s="9">
        <f>'I-8 2017'!J36-'I-8 2013 prorated'!J36</f>
        <v>-46.054519690325833</v>
      </c>
      <c r="K36" s="9">
        <f>'I-8 2017'!K36-'I-8 2013 prorated'!K36</f>
        <v>-184.50466908484361</v>
      </c>
      <c r="L36" s="9">
        <f>'I-8 2017'!L36-'I-8 2013 prorated'!L36</f>
        <v>138.4884518623553</v>
      </c>
      <c r="M36" s="9">
        <f>'I-8 2017'!M36-'I-8 2013 prorated'!M36</f>
        <v>0</v>
      </c>
      <c r="N36" s="9">
        <f>'I-8 2017'!N36-'I-8 2013 prorated'!N36</f>
        <v>0</v>
      </c>
      <c r="P36" s="1">
        <f t="shared" si="0"/>
        <v>1034922.9163226477</v>
      </c>
    </row>
    <row r="37" spans="1:16" x14ac:dyDescent="0.25">
      <c r="A37" s="9"/>
      <c r="B37" s="9"/>
      <c r="C37" s="9">
        <f>'I-8 2017'!C37-'I-8 2013 prorated'!C37</f>
        <v>0</v>
      </c>
      <c r="D37" s="9">
        <f>'I-8 2017'!D37-'I-8 2013 prorated'!D37</f>
        <v>0</v>
      </c>
      <c r="E37" s="9">
        <f>'I-8 2017'!E37-'I-8 2013 prorated'!E37</f>
        <v>0</v>
      </c>
      <c r="F37" s="9">
        <f>'I-8 2017'!F37-'I-8 2013 prorated'!F37</f>
        <v>0</v>
      </c>
      <c r="G37" s="9">
        <f>'I-8 2017'!G37-'I-8 2013 prorated'!G37</f>
        <v>0</v>
      </c>
      <c r="H37" s="9">
        <f>'I-8 2017'!H37-'I-8 2013 prorated'!H37</f>
        <v>0</v>
      </c>
      <c r="I37" s="9">
        <f>'I-8 2017'!I37-'I-8 2013 prorated'!I37</f>
        <v>0</v>
      </c>
      <c r="J37" s="9">
        <f>'I-8 2017'!J37-'I-8 2013 prorated'!J37</f>
        <v>0</v>
      </c>
      <c r="K37" s="9">
        <f>'I-8 2017'!K37-'I-8 2013 prorated'!K37</f>
        <v>0</v>
      </c>
      <c r="L37" s="9">
        <f>'I-8 2017'!L37-'I-8 2013 prorated'!L37</f>
        <v>0</v>
      </c>
      <c r="M37" s="9">
        <f>'I-8 2017'!M37-'I-8 2013 prorated'!M37</f>
        <v>0</v>
      </c>
      <c r="N37" s="9">
        <f>'I-8 2017'!N37-'I-8 2013 prorated'!N37</f>
        <v>0</v>
      </c>
      <c r="P37" s="1">
        <f t="shared" si="0"/>
        <v>0</v>
      </c>
    </row>
    <row r="38" spans="1:16" x14ac:dyDescent="0.25">
      <c r="A38" s="9" t="s">
        <v>55</v>
      </c>
      <c r="B38" s="9"/>
      <c r="C38" s="9">
        <f>'I-8 2017'!C38-'I-8 2013 prorated'!C38</f>
        <v>0</v>
      </c>
      <c r="D38" s="9">
        <f>'I-8 2017'!D38-'I-8 2013 prorated'!D38</f>
        <v>0</v>
      </c>
      <c r="E38" s="9">
        <f>'I-8 2017'!E38-'I-8 2013 prorated'!E38</f>
        <v>0</v>
      </c>
      <c r="F38" s="9">
        <f>'I-8 2017'!F38-'I-8 2013 prorated'!F38</f>
        <v>0</v>
      </c>
      <c r="G38" s="9">
        <f>'I-8 2017'!G38-'I-8 2013 prorated'!G38</f>
        <v>0</v>
      </c>
      <c r="H38" s="9">
        <f>'I-8 2017'!H38-'I-8 2013 prorated'!H38</f>
        <v>0</v>
      </c>
      <c r="I38" s="9">
        <f>'I-8 2017'!I38-'I-8 2013 prorated'!I38</f>
        <v>0</v>
      </c>
      <c r="J38" s="9">
        <f>'I-8 2017'!J38-'I-8 2013 prorated'!J38</f>
        <v>0</v>
      </c>
      <c r="K38" s="9">
        <f>'I-8 2017'!K38-'I-8 2013 prorated'!K38</f>
        <v>0</v>
      </c>
      <c r="L38" s="9">
        <f>'I-8 2017'!L38-'I-8 2013 prorated'!L38</f>
        <v>0</v>
      </c>
      <c r="M38" s="9">
        <f>'I-8 2017'!M38-'I-8 2013 prorated'!M38</f>
        <v>0</v>
      </c>
      <c r="N38" s="9">
        <f>'I-8 2017'!N38-'I-8 2013 prorated'!N38</f>
        <v>0</v>
      </c>
      <c r="P38" s="1">
        <f t="shared" si="0"/>
        <v>0</v>
      </c>
    </row>
    <row r="39" spans="1:16" ht="60" x14ac:dyDescent="0.25">
      <c r="A39" s="9" t="s">
        <v>42</v>
      </c>
      <c r="B39" s="9" t="s">
        <v>56</v>
      </c>
      <c r="C39" s="9">
        <f>'I-8 2017'!C39-'I-8 2013 prorated'!C39</f>
        <v>333332.20125724375</v>
      </c>
      <c r="D39" s="9">
        <f>'I-8 2017'!D39-'I-8 2013 prorated'!D39</f>
        <v>135720.49006389966</v>
      </c>
      <c r="E39" s="9">
        <f>'I-8 2017'!E39-'I-8 2013 prorated'!E39</f>
        <v>-24135.909302855842</v>
      </c>
      <c r="F39" s="9">
        <f>'I-8 2017'!F39-'I-8 2013 prorated'!F39</f>
        <v>107396.93766464805</v>
      </c>
      <c r="G39" s="9">
        <f>'I-8 2017'!G39-'I-8 2013 prorated'!G39</f>
        <v>0</v>
      </c>
      <c r="H39" s="9">
        <f>'I-8 2017'!H39-'I-8 2013 prorated'!H39</f>
        <v>92405.210087786778</v>
      </c>
      <c r="I39" s="9">
        <f>'I-8 2017'!I39-'I-8 2013 prorated'!I39</f>
        <v>3086.1888903029612</v>
      </c>
      <c r="J39" s="9">
        <f>'I-8 2017'!J39-'I-8 2013 prorated'!J39</f>
        <v>74.142804478491598</v>
      </c>
      <c r="K39" s="9">
        <f>'I-8 2017'!K39-'I-8 2013 prorated'!K39</f>
        <v>-78.813732832028109</v>
      </c>
      <c r="L39" s="9">
        <f>'I-8 2017'!L39-'I-8 2013 prorated'!L39</f>
        <v>926.9855641157319</v>
      </c>
      <c r="M39" s="9">
        <f>'I-8 2017'!M39-'I-8 2013 prorated'!M39</f>
        <v>0</v>
      </c>
      <c r="N39" s="9">
        <f>'I-8 2017'!N39-'I-8 2013 prorated'!N39</f>
        <v>17936.969217698643</v>
      </c>
      <c r="P39" s="1">
        <f t="shared" si="0"/>
        <v>333332.20125724247</v>
      </c>
    </row>
    <row r="40" spans="1:16" x14ac:dyDescent="0.25">
      <c r="A40" s="9" t="s">
        <v>44</v>
      </c>
      <c r="B40" s="9" t="s">
        <v>57</v>
      </c>
      <c r="C40" s="9">
        <f>'I-8 2017'!C40-'I-8 2013 prorated'!C40</f>
        <v>333332.20125724375</v>
      </c>
      <c r="D40" s="9">
        <f>'I-8 2017'!D40-'I-8 2013 prorated'!D40</f>
        <v>135720.49006389966</v>
      </c>
      <c r="E40" s="9">
        <f>'I-8 2017'!E40-'I-8 2013 prorated'!E40</f>
        <v>-24135.909302855842</v>
      </c>
      <c r="F40" s="9">
        <f>'I-8 2017'!F40-'I-8 2013 prorated'!F40</f>
        <v>107396.93766464805</v>
      </c>
      <c r="G40" s="9">
        <f>'I-8 2017'!G40-'I-8 2013 prorated'!G40</f>
        <v>0</v>
      </c>
      <c r="H40" s="9">
        <f>'I-8 2017'!H40-'I-8 2013 prorated'!H40</f>
        <v>92405.210087786778</v>
      </c>
      <c r="I40" s="9">
        <f>'I-8 2017'!I40-'I-8 2013 prorated'!I40</f>
        <v>3086.1888903029612</v>
      </c>
      <c r="J40" s="9">
        <f>'I-8 2017'!J40-'I-8 2013 prorated'!J40</f>
        <v>74.142804478491598</v>
      </c>
      <c r="K40" s="9">
        <f>'I-8 2017'!K40-'I-8 2013 prorated'!K40</f>
        <v>-78.813732832028109</v>
      </c>
      <c r="L40" s="9">
        <f>'I-8 2017'!L40-'I-8 2013 prorated'!L40</f>
        <v>926.9855641157319</v>
      </c>
      <c r="M40" s="9">
        <f>'I-8 2017'!M40-'I-8 2013 prorated'!M40</f>
        <v>0</v>
      </c>
      <c r="N40" s="9">
        <f>'I-8 2017'!N40-'I-8 2013 prorated'!N40</f>
        <v>17936.969217698643</v>
      </c>
      <c r="P40" s="1">
        <f t="shared" si="0"/>
        <v>333332.20125724247</v>
      </c>
    </row>
    <row r="41" spans="1:16" ht="30" x14ac:dyDescent="0.25">
      <c r="A41" s="9" t="s">
        <v>46</v>
      </c>
      <c r="B41" s="9" t="s">
        <v>58</v>
      </c>
      <c r="C41" s="9">
        <f>'I-8 2017'!C41-'I-8 2013 prorated'!C41</f>
        <v>-623893.59177166875</v>
      </c>
      <c r="D41" s="9">
        <f>'I-8 2017'!D41-'I-8 2013 prorated'!D41</f>
        <v>135720.49006389966</v>
      </c>
      <c r="E41" s="9">
        <f>'I-8 2017'!E41-'I-8 2013 prorated'!E41</f>
        <v>-24002.143752795295</v>
      </c>
      <c r="F41" s="9">
        <f>'I-8 2017'!F41-'I-8 2013 prorated'!F41</f>
        <v>-772638.9928517649</v>
      </c>
      <c r="G41" s="9">
        <f>'I-8 2017'!G41-'I-8 2013 prorated'!G41</f>
        <v>0</v>
      </c>
      <c r="H41" s="9">
        <f>'I-8 2017'!H41-'I-8 2013 prorated'!H41</f>
        <v>36104.740133229192</v>
      </c>
      <c r="I41" s="9">
        <f>'I-8 2017'!I41-'I-8 2013 prorated'!I41</f>
        <v>0</v>
      </c>
      <c r="J41" s="9">
        <f>'I-8 2017'!J41-'I-8 2013 prorated'!J41</f>
        <v>74.142804478491598</v>
      </c>
      <c r="K41" s="9">
        <f>'I-8 2017'!K41-'I-8 2013 prorated'!K41</f>
        <v>-78.813732832028109</v>
      </c>
      <c r="L41" s="9">
        <f>'I-8 2017'!L41-'I-8 2013 prorated'!L41</f>
        <v>926.9855641157319</v>
      </c>
      <c r="M41" s="9">
        <f>'I-8 2017'!M41-'I-8 2013 prorated'!M41</f>
        <v>0</v>
      </c>
      <c r="N41" s="9">
        <f>'I-8 2017'!N41-'I-8 2013 prorated'!N41</f>
        <v>0</v>
      </c>
      <c r="P41" s="1">
        <f t="shared" si="0"/>
        <v>-623893.5917716691</v>
      </c>
    </row>
    <row r="42" spans="1:16" x14ac:dyDescent="0.25">
      <c r="A42" s="9" t="s">
        <v>48</v>
      </c>
      <c r="B42" s="9" t="s">
        <v>59</v>
      </c>
      <c r="C42" s="9">
        <f>'I-8 2017'!C42-'I-8 2013 prorated'!C42</f>
        <v>1773422.6480708723</v>
      </c>
      <c r="D42" s="9">
        <f>'I-8 2017'!D42-'I-8 2013 prorated'!D42</f>
        <v>135720.49006389966</v>
      </c>
      <c r="E42" s="9">
        <f>'I-8 2017'!E42-'I-8 2013 prorated'!E42</f>
        <v>-24002.143752795295</v>
      </c>
      <c r="F42" s="9">
        <f>'I-8 2017'!F42-'I-8 2013 prorated'!F42</f>
        <v>1624677.2469907766</v>
      </c>
      <c r="G42" s="9">
        <f>'I-8 2017'!G42-'I-8 2013 prorated'!G42</f>
        <v>0</v>
      </c>
      <c r="H42" s="9">
        <f>'I-8 2017'!H42-'I-8 2013 prorated'!H42</f>
        <v>36104.740133229192</v>
      </c>
      <c r="I42" s="9">
        <f>'I-8 2017'!I42-'I-8 2013 prorated'!I42</f>
        <v>0</v>
      </c>
      <c r="J42" s="9">
        <f>'I-8 2017'!J42-'I-8 2013 prorated'!J42</f>
        <v>74.142804478491598</v>
      </c>
      <c r="K42" s="9">
        <f>'I-8 2017'!K42-'I-8 2013 prorated'!K42</f>
        <v>-78.813732832028109</v>
      </c>
      <c r="L42" s="9">
        <f>'I-8 2017'!L42-'I-8 2013 prorated'!L42</f>
        <v>926.9855641157319</v>
      </c>
      <c r="M42" s="9">
        <f>'I-8 2017'!M42-'I-8 2013 prorated'!M42</f>
        <v>0</v>
      </c>
      <c r="N42" s="9">
        <f>'I-8 2017'!N42-'I-8 2013 prorated'!N42</f>
        <v>0</v>
      </c>
      <c r="P42" s="1">
        <f t="shared" si="0"/>
        <v>1773422.6480708725</v>
      </c>
    </row>
    <row r="43" spans="1:16" x14ac:dyDescent="0.25">
      <c r="A43" s="9"/>
      <c r="B43" s="9"/>
      <c r="C43" s="9">
        <f>'I-8 2017'!C43-'I-8 2013 prorated'!C43</f>
        <v>0</v>
      </c>
      <c r="D43" s="9">
        <f>'I-8 2017'!D43-'I-8 2013 prorated'!D43</f>
        <v>0</v>
      </c>
      <c r="E43" s="9">
        <f>'I-8 2017'!E43-'I-8 2013 prorated'!E43</f>
        <v>0</v>
      </c>
      <c r="F43" s="9">
        <f>'I-8 2017'!F43-'I-8 2013 prorated'!F43</f>
        <v>0</v>
      </c>
      <c r="G43" s="9">
        <f>'I-8 2017'!G43-'I-8 2013 prorated'!G43</f>
        <v>0</v>
      </c>
      <c r="H43" s="9">
        <f>'I-8 2017'!H43-'I-8 2013 prorated'!H43</f>
        <v>0</v>
      </c>
      <c r="I43" s="9">
        <f>'I-8 2017'!I43-'I-8 2013 prorated'!I43</f>
        <v>0</v>
      </c>
      <c r="J43" s="9">
        <f>'I-8 2017'!J43-'I-8 2013 prorated'!J43</f>
        <v>0</v>
      </c>
      <c r="K43" s="9">
        <f>'I-8 2017'!K43-'I-8 2013 prorated'!K43</f>
        <v>0</v>
      </c>
      <c r="L43" s="9">
        <f>'I-8 2017'!L43-'I-8 2013 prorated'!L43</f>
        <v>0</v>
      </c>
      <c r="M43" s="9">
        <f>'I-8 2017'!M43-'I-8 2013 prorated'!M43</f>
        <v>0</v>
      </c>
      <c r="N43" s="9">
        <f>'I-8 2017'!N43-'I-8 2013 prorated'!N43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M7"/>
  <sheetViews>
    <sheetView workbookViewId="0">
      <selection activeCell="I17" sqref="I17"/>
    </sheetView>
  </sheetViews>
  <sheetFormatPr defaultColWidth="7" defaultRowHeight="15" x14ac:dyDescent="0.25"/>
  <cols>
    <col min="1" max="1" width="35.140625" bestFit="1" customWidth="1"/>
    <col min="2" max="2" width="8" bestFit="1" customWidth="1"/>
    <col min="3" max="3" width="14" customWidth="1"/>
    <col min="4" max="4" width="11.85546875" customWidth="1"/>
    <col min="5" max="5" width="15.28515625" customWidth="1"/>
    <col min="6" max="6" width="17.140625" hidden="1" customWidth="1"/>
    <col min="7" max="7" width="14.42578125" customWidth="1"/>
    <col min="8" max="8" width="16.42578125" customWidth="1"/>
    <col min="9" max="9" width="14.28515625" customWidth="1"/>
    <col min="10" max="10" width="13.85546875" customWidth="1"/>
    <col min="11" max="11" width="16" customWidth="1"/>
    <col min="12" max="12" width="17.140625" hidden="1" customWidth="1"/>
    <col min="13" max="13" width="16.42578125" customWidth="1"/>
  </cols>
  <sheetData>
    <row r="4" spans="1:13" ht="30" x14ac:dyDescent="0.25">
      <c r="C4" s="18" t="s">
        <v>3</v>
      </c>
      <c r="D4" s="18" t="s">
        <v>4</v>
      </c>
      <c r="E4" s="18" t="s">
        <v>20</v>
      </c>
      <c r="F4" s="18" t="s">
        <v>6</v>
      </c>
      <c r="G4" s="18" t="s">
        <v>21</v>
      </c>
      <c r="H4" s="18" t="s">
        <v>8</v>
      </c>
      <c r="I4" s="18" t="s">
        <v>9</v>
      </c>
      <c r="J4" s="18" t="s">
        <v>10</v>
      </c>
      <c r="K4" s="18" t="s">
        <v>11</v>
      </c>
      <c r="L4" s="18" t="s">
        <v>12</v>
      </c>
      <c r="M4" s="18" t="s">
        <v>13</v>
      </c>
    </row>
    <row r="5" spans="1:13" x14ac:dyDescent="0.25">
      <c r="A5" t="s">
        <v>68</v>
      </c>
      <c r="B5" t="s">
        <v>70</v>
      </c>
      <c r="C5" s="19">
        <v>1.0215418568215346</v>
      </c>
      <c r="D5" s="19">
        <v>1.2610244505147243</v>
      </c>
      <c r="E5" s="19">
        <v>0.81646191299299797</v>
      </c>
      <c r="F5" s="19" t="s">
        <v>69</v>
      </c>
      <c r="G5" s="19">
        <v>0.80312845412348</v>
      </c>
      <c r="H5" s="19">
        <v>1.0764653070892833</v>
      </c>
      <c r="I5" s="19">
        <v>1.2737567359090873</v>
      </c>
      <c r="J5" s="19">
        <v>0.63459024264678443</v>
      </c>
      <c r="K5" s="19">
        <v>0.7310627294023111</v>
      </c>
      <c r="L5" s="19" t="s">
        <v>69</v>
      </c>
      <c r="M5" s="19">
        <v>0.8434058762051706</v>
      </c>
    </row>
    <row r="6" spans="1:13" x14ac:dyDescent="0.25"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25">
      <c r="A7" t="s">
        <v>68</v>
      </c>
      <c r="B7">
        <v>2013</v>
      </c>
      <c r="C7" s="19">
        <v>0.99333077459566477</v>
      </c>
      <c r="D7" s="19">
        <v>1.0865941451894161</v>
      </c>
      <c r="E7" s="19">
        <v>0.94372049243693623</v>
      </c>
      <c r="F7" s="19" t="s">
        <v>69</v>
      </c>
      <c r="G7" s="19">
        <v>1.9897083350830469</v>
      </c>
      <c r="H7" s="19">
        <v>1.136352611847355</v>
      </c>
      <c r="I7" s="19">
        <v>1.2499838950183573</v>
      </c>
      <c r="J7" s="19">
        <v>0.6373569046398545</v>
      </c>
      <c r="K7" s="19">
        <v>0.73926851243599545</v>
      </c>
      <c r="L7" s="19" t="s">
        <v>69</v>
      </c>
      <c r="M7" s="19">
        <v>0.78093841760283433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I-8 2017</vt:lpstr>
      <vt:lpstr>Factors</vt:lpstr>
      <vt:lpstr>I-8 2013</vt:lpstr>
      <vt:lpstr>I-8 2013 prorated</vt:lpstr>
      <vt:lpstr>I-8 2017 differences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Mather, Neil</dc:creator>
  <cp:lastModifiedBy>Martin Benum</cp:lastModifiedBy>
  <dcterms:created xsi:type="dcterms:W3CDTF">2017-01-05T17:04:52Z</dcterms:created>
  <dcterms:modified xsi:type="dcterms:W3CDTF">2017-01-13T15:52:29Z</dcterms:modified>
</cp:coreProperties>
</file>